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9" r:id="rId10"/>
    <sheet name="DADOS" sheetId="20" state="hidden" r:id="rId11"/>
  </sheets>
  <definedNames>
    <definedName name="_3162" localSheetId="10">DADOS!$Y$2:$Z$92</definedName>
    <definedName name="_3162_1" localSheetId="10">DADOS!$AE$2:$AF$48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'5-STB'!$B$2:$P$113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'8-DIP-DIE'!$B$2:$Q$107</definedName>
    <definedName name="_xlnm.Print_Area" localSheetId="8">'9a-B-TTS-VINC'!$B$1:$L$47</definedName>
    <definedName name="_xlnm.Print_Area" localSheetId="9">CONSOLIDADA!$C$1:$E$15</definedName>
    <definedName name="TABA">'2-MPI'!$V$23:$W$27</definedName>
    <definedName name="TABB">'4-MCI'!$U$23:$V$27</definedName>
    <definedName name="TABC">'6-STE'!$R$23:$S$27</definedName>
    <definedName name="tabela_de_valores_de_bolsas_no_pais" localSheetId="8">'9a-B-TTS-VINC'!$S$2:$U$79</definedName>
    <definedName name="valores_bolsa" localSheetId="10">DADOS!$L$2:$P$29</definedName>
  </definedNames>
  <calcPr calcId="145621"/>
</workbook>
</file>

<file path=xl/calcChain.xml><?xml version="1.0" encoding="utf-8"?>
<calcChain xmlns="http://schemas.openxmlformats.org/spreadsheetml/2006/main">
  <c r="K6" i="19" l="1"/>
  <c r="O18" i="18" l="1"/>
  <c r="O19" i="18"/>
  <c r="O16" i="18"/>
  <c r="C5" i="20"/>
  <c r="O17" i="18" s="1"/>
  <c r="C6" i="20"/>
  <c r="C7" i="20"/>
  <c r="C8" i="20"/>
  <c r="O20" i="18" s="1"/>
  <c r="C9" i="20"/>
  <c r="O21" i="18" s="1"/>
  <c r="C4" i="20"/>
  <c r="C14" i="20"/>
  <c r="C15" i="20"/>
  <c r="C16" i="20"/>
  <c r="C17" i="20"/>
  <c r="C18" i="20"/>
  <c r="C13" i="20"/>
  <c r="D14" i="20" l="1"/>
  <c r="D15" i="20"/>
  <c r="D16" i="20"/>
  <c r="D17" i="20"/>
  <c r="D18" i="20"/>
  <c r="D13" i="20"/>
  <c r="D5" i="20"/>
  <c r="D6" i="20"/>
  <c r="D7" i="20"/>
  <c r="D8" i="20"/>
  <c r="D9" i="20"/>
  <c r="D4" i="20"/>
  <c r="J3" i="20" l="1"/>
  <c r="J4" i="20" s="1"/>
  <c r="J5" i="20" s="1"/>
  <c r="J6" i="20" s="1"/>
  <c r="J7" i="20" s="1"/>
  <c r="J8" i="20" s="1"/>
  <c r="J9" i="20" s="1"/>
  <c r="J10" i="20" s="1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J22" i="20" s="1"/>
  <c r="J23" i="20" s="1"/>
  <c r="J24" i="20" s="1"/>
  <c r="J25" i="20" s="1"/>
  <c r="J26" i="20" s="1"/>
  <c r="S25" i="7" l="1"/>
  <c r="S24" i="7"/>
  <c r="S23" i="7"/>
  <c r="S22" i="7"/>
  <c r="R22" i="7"/>
  <c r="R26" i="7"/>
  <c r="S26" i="7"/>
  <c r="R23" i="7"/>
  <c r="V28" i="5"/>
  <c r="V27" i="5"/>
  <c r="V26" i="5"/>
  <c r="V25" i="5"/>
  <c r="U28" i="5"/>
  <c r="U27" i="5"/>
  <c r="U26" i="5"/>
  <c r="U25" i="5"/>
  <c r="U24" i="5"/>
  <c r="V24" i="5"/>
  <c r="V23" i="5"/>
  <c r="U23" i="5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16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V27" i="2"/>
  <c r="V26" i="2"/>
  <c r="V25" i="2"/>
  <c r="V24" i="2"/>
  <c r="V23" i="2"/>
  <c r="V22" i="2"/>
  <c r="W22" i="2"/>
  <c r="K24" i="18"/>
  <c r="J24" i="18" s="1"/>
  <c r="K23" i="18"/>
  <c r="J23" i="18" s="1"/>
  <c r="IB22" i="18"/>
  <c r="K22" i="18"/>
  <c r="J22" i="18" s="1"/>
  <c r="K21" i="18"/>
  <c r="J21" i="18" s="1"/>
  <c r="IB20" i="18"/>
  <c r="K20" i="18"/>
  <c r="J20" i="18" s="1"/>
  <c r="IB31" i="18"/>
  <c r="IC31" i="18" s="1"/>
  <c r="K31" i="18"/>
  <c r="J31" i="18" s="1"/>
  <c r="IB30" i="18"/>
  <c r="IC30" i="18" s="1"/>
  <c r="K30" i="18"/>
  <c r="J30" i="18" s="1"/>
  <c r="Q23" i="5" l="1"/>
  <c r="R27" i="7"/>
  <c r="R25" i="7"/>
  <c r="R24" i="7"/>
  <c r="W26" i="2"/>
  <c r="W25" i="2"/>
  <c r="W23" i="2"/>
  <c r="W27" i="2"/>
  <c r="W24" i="2"/>
  <c r="S27" i="7"/>
  <c r="S186" i="7"/>
  <c r="S187" i="7"/>
  <c r="R188" i="7"/>
  <c r="S188" i="7"/>
  <c r="Q109" i="5" l="1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6" i="18"/>
  <c r="B195" i="9" l="1"/>
  <c r="P50" i="9"/>
  <c r="P51" i="9"/>
  <c r="P52" i="9"/>
  <c r="P53" i="9"/>
  <c r="P54" i="9"/>
  <c r="P55" i="9"/>
  <c r="P56" i="9"/>
  <c r="O51" i="9"/>
  <c r="O52" i="9"/>
  <c r="O53" i="9"/>
  <c r="O54" i="9"/>
  <c r="O55" i="9"/>
  <c r="M109" i="7"/>
  <c r="O109" i="7" s="1"/>
  <c r="M108" i="7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4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3" i="6"/>
  <c r="B62" i="7"/>
  <c r="B63" i="8"/>
  <c r="B62" i="9"/>
  <c r="K46" i="18"/>
  <c r="J46" i="18" s="1"/>
  <c r="K45" i="18"/>
  <c r="J45" i="18" s="1"/>
  <c r="K44" i="18"/>
  <c r="J44" i="18" s="1"/>
  <c r="IB39" i="18"/>
  <c r="K39" i="18"/>
  <c r="J39" i="18" s="1"/>
  <c r="K38" i="18"/>
  <c r="J38" i="18" s="1"/>
  <c r="K37" i="18"/>
  <c r="J37" i="18" s="1"/>
  <c r="K36" i="18"/>
  <c r="J36" i="18" s="1"/>
  <c r="K35" i="18"/>
  <c r="J35" i="18" s="1"/>
  <c r="IB34" i="18"/>
  <c r="K34" i="18"/>
  <c r="J34" i="18" s="1"/>
  <c r="K33" i="18"/>
  <c r="J33" i="18" s="1"/>
  <c r="IB32" i="18"/>
  <c r="K32" i="18"/>
  <c r="J32" i="18" s="1"/>
  <c r="IB29" i="18"/>
  <c r="IC29" i="18" s="1"/>
  <c r="K29" i="18"/>
  <c r="J29" i="18" s="1"/>
  <c r="IB28" i="18"/>
  <c r="IC28" i="18" s="1"/>
  <c r="K28" i="18"/>
  <c r="J28" i="18" s="1"/>
  <c r="IB27" i="18"/>
  <c r="IC27" i="18" s="1"/>
  <c r="K27" i="18"/>
  <c r="J27" i="18" s="1"/>
  <c r="IB26" i="18"/>
  <c r="IC26" i="18" s="1"/>
  <c r="K26" i="18"/>
  <c r="J26" i="18" s="1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4" i="6"/>
  <c r="O93" i="6"/>
  <c r="O92" i="6"/>
  <c r="O91" i="6"/>
  <c r="O90" i="6"/>
  <c r="O89" i="6"/>
  <c r="O88" i="6"/>
  <c r="O87" i="6"/>
  <c r="O86" i="6"/>
  <c r="O85" i="6"/>
  <c r="O83" i="6"/>
  <c r="O82" i="6"/>
  <c r="O81" i="6"/>
  <c r="O80" i="6"/>
  <c r="O79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B107" i="9"/>
  <c r="B61" i="9"/>
  <c r="R187" i="7"/>
  <c r="R186" i="7"/>
  <c r="Q192" i="5"/>
  <c r="N193" i="5"/>
  <c r="Q193" i="5" s="1"/>
  <c r="K41" i="18"/>
  <c r="J41" i="18" s="1"/>
  <c r="K40" i="18"/>
  <c r="J40" i="18" s="1"/>
  <c r="IB25" i="18"/>
  <c r="K25" i="18"/>
  <c r="J25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8" i="18"/>
  <c r="J18" i="18" s="1"/>
  <c r="K19" i="18"/>
  <c r="J19" i="18" s="1"/>
  <c r="K42" i="18"/>
  <c r="J42" i="18" s="1"/>
  <c r="K43" i="18"/>
  <c r="J43" i="18" s="1"/>
  <c r="O22" i="9"/>
  <c r="P22" i="9"/>
  <c r="O72" i="9"/>
  <c r="P72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3" i="9"/>
  <c r="P73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P64" i="9"/>
  <c r="O64" i="9"/>
  <c r="O16" i="9"/>
  <c r="P16" i="9"/>
  <c r="O17" i="9"/>
  <c r="P17" i="9"/>
  <c r="O18" i="9"/>
  <c r="P18" i="9"/>
  <c r="O19" i="9"/>
  <c r="P19" i="9"/>
  <c r="O20" i="9"/>
  <c r="P20" i="9"/>
  <c r="O21" i="9"/>
  <c r="P21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56" i="9"/>
  <c r="O57" i="9"/>
  <c r="P57" i="9"/>
  <c r="O58" i="9"/>
  <c r="P58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47" i="18"/>
  <c r="C15" i="19" s="1"/>
  <c r="IB18" i="18"/>
  <c r="IB17" i="18"/>
  <c r="IC17" i="18" s="1"/>
  <c r="K17" i="18"/>
  <c r="J16" i="18"/>
  <c r="O69" i="6"/>
  <c r="O78" i="2"/>
  <c r="Q78" i="2" s="1"/>
  <c r="O24" i="6"/>
  <c r="O23" i="6"/>
  <c r="O22" i="6"/>
  <c r="O21" i="6"/>
  <c r="B61" i="8"/>
  <c r="B111" i="8" s="1"/>
  <c r="B196" i="8" s="1"/>
  <c r="B62" i="6"/>
  <c r="B113" i="6" s="1"/>
  <c r="B205" i="6" s="1"/>
  <c r="B58" i="3"/>
  <c r="B106" i="3" s="1"/>
  <c r="O197" i="1"/>
  <c r="O196" i="1"/>
  <c r="O195" i="1"/>
  <c r="O194" i="1"/>
  <c r="O193" i="1"/>
  <c r="B200" i="1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78" i="6"/>
  <c r="O77" i="6"/>
  <c r="O76" i="6"/>
  <c r="O75" i="6"/>
  <c r="O74" i="6"/>
  <c r="O73" i="6"/>
  <c r="O72" i="6"/>
  <c r="O71" i="6"/>
  <c r="O70" i="6"/>
  <c r="O68" i="6"/>
  <c r="O67" i="6"/>
  <c r="O66" i="6"/>
  <c r="O18" i="6"/>
  <c r="O19" i="6"/>
  <c r="O20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57" i="6"/>
  <c r="O58" i="6"/>
  <c r="O59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9" i="9"/>
  <c r="IE189" i="9"/>
  <c r="IF189" i="9" s="1"/>
  <c r="O190" i="9"/>
  <c r="IE190" i="9"/>
  <c r="IF190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3" i="6"/>
  <c r="O194" i="6"/>
  <c r="O195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J17" i="18" l="1"/>
  <c r="E13" i="18"/>
  <c r="D12" i="19" s="1"/>
  <c r="B62" i="5"/>
  <c r="B112" i="5" s="1"/>
  <c r="B201" i="5" s="1"/>
  <c r="D14" i="8"/>
  <c r="D11" i="19" s="1"/>
  <c r="D13" i="6"/>
  <c r="D9" i="19" s="1"/>
  <c r="B61" i="7"/>
  <c r="B112" i="7" s="1"/>
  <c r="B194" i="7" s="1"/>
  <c r="B154" i="3"/>
  <c r="B203" i="3" s="1"/>
  <c r="O189" i="7"/>
  <c r="O190" i="7"/>
  <c r="K13" i="9"/>
  <c r="E10" i="19" s="1"/>
  <c r="D13" i="9"/>
  <c r="D10" i="19" s="1"/>
  <c r="P193" i="8"/>
  <c r="O187" i="7"/>
  <c r="O196" i="6"/>
  <c r="N194" i="5"/>
  <c r="D13" i="1"/>
  <c r="D7" i="19" s="1"/>
  <c r="O198" i="1"/>
  <c r="D13" i="19" l="1"/>
  <c r="D14" i="19"/>
  <c r="D19" i="5"/>
  <c r="E8" i="19" s="1"/>
  <c r="D19" i="2"/>
  <c r="E7" i="19" s="1"/>
  <c r="D18" i="7"/>
  <c r="E9" i="19" s="1"/>
  <c r="O191" i="7"/>
  <c r="N195" i="5"/>
  <c r="Q194" i="5"/>
  <c r="Q196" i="2"/>
  <c r="E14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4" background="1" saveData="1">
    <webPr sourceData="1" parsePre="1" consecutive="1" xl2000="1" url="http://www.fapesp.br/3162"/>
  </connection>
  <connection id="4" name="Conexão3" type="4" refreshedVersion="4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<sst xmlns="http://schemas.openxmlformats.org/spreadsheetml/2006/main" count="732" uniqueCount="360">
  <si>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</si>
  <si>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</si>
  <si>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</si>
  <si>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</si>
  <si>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</si>
  <si>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</si>
  <si>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</si>
  <si>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</si>
  <si>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</si>
  <si>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</si>
  <si>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</si>
  <si>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</si>
  <si>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</si>
  <si>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</si>
  <si>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</si>
  <si>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</si>
  <si>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</si>
  <si>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</si>
  <si>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</si>
  <si>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</si>
  <si>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</si>
  <si>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</si>
  <si>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</si>
  <si>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</si>
  <si>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</si>
  <si>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</si>
  <si>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</si>
  <si>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</si>
  <si>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</si>
  <si>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</si>
  <si>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</si>
  <si>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</si>
  <si>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</si>
  <si>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</si>
  <si>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</si>
  <si>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</si>
  <si>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</si>
  <si>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</si>
  <si>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</si>
  <si>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</si>
  <si>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</si>
  <si>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</si>
  <si>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</si>
  <si>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</si>
  <si>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</si>
  <si>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</si>
  <si>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</si>
  <si>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</si>
  <si>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</si>
  <si>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</si>
  <si>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</si>
  <si>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</si>
  <si>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</si>
  <si>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</si>
  <si>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</si>
  <si>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</si>
  <si>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</si>
  <si>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</si>
  <si>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</si>
  <si>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</si>
  <si>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</si>
  <si>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</si>
  <si>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</si>
  <si>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</si>
  <si>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</si>
  <si>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</si>
  <si>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</si>
  <si>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</si>
  <si>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</si>
  <si>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</si>
  <si>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</si>
  <si>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</si>
  <si>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</si>
  <si>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</si>
  <si>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</si>
  <si>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</si>
  <si>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</si>
  <si>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</si>
  <si>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</si>
  <si>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</si>
  <si>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</si>
  <si>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</si>
  <si>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</si>
  <si>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</si>
  <si>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</si>
  <si>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</si>
  <si>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</si>
  <si>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</si>
  <si>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</si>
  <si>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</si>
  <si>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</si>
  <si>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</si>
  <si>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</si>
  <si>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</si>
  <si>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</si>
  <si>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</si>
  <si>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</si>
  <si>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</si>
  <si>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</si>
  <si>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</si>
  <si>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</si>
  <si>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</si>
  <si>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</si>
  <si>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</si>
  <si>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</si>
  <si>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</si>
  <si>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</si>
  <si>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</si>
  <si>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</si>
  <si>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</si>
  <si>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</si>
  <si>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</si>
  <si>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</si>
  <si>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</si>
  <si>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</si>
  <si>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</si>
  <si>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</si>
  <si>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</si>
  <si>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</si>
  <si>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</si>
  <si>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</si>
  <si>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</si>
  <si>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</si>
  <si>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</si>
  <si>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</si>
  <si>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</si>
  <si>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</si>
  <si>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</si>
  <si>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</si>
  <si>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</si>
  <si>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</si>
  <si>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</si>
  <si>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</si>
  <si>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</si>
  <si>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</si>
  <si>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</si>
  <si>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</si>
  <si>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</si>
  <si>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</si>
  <si>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</si>
  <si>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</si>
  <si>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</si>
  <si>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</si>
  <si>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</si>
  <si>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</si>
  <si>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</si>
  <si>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</si>
  <si>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</si>
  <si>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</si>
  <si>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</si>
  <si>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</si>
  <si>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</si>
  <si>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</si>
  <si>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</si>
  <si>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</si>
  <si>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</si>
  <si>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</si>
  <si>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</si>
  <si>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</si>
  <si>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</si>
  <si>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</si>
  <si>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</si>
  <si>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</si>
  <si>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</si>
  <si>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</si>
  <si>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</si>
  <si>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</si>
  <si>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</si>
  <si>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</si>
  <si>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</si>
  <si>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</si>
  <si>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</si>
  <si>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</si>
  <si>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</si>
  <si>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</si>
  <si>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</si>
  <si>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</si>
  <si>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</si>
  <si>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</si>
  <si>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</si>
  <si>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</si>
  <si>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</si>
  <si>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</si>
  <si>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</si>
  <si>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</si>
  <si>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</si>
  <si>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</si>
  <si>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</si>
  <si>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</si>
  <si>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</si>
  <si>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</si>
  <si>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</si>
  <si>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</si>
  <si>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</si>
  <si>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</si>
  <si>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</si>
  <si>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</si>
  <si>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</si>
  <si>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</si>
  <si>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</si>
  <si>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</si>
  <si>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</si>
  <si>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</si>
  <si>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</si>
  <si>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</si>
  <si>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</si>
  <si>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</si>
  <si>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</si>
  <si>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</si>
  <si>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</si>
  <si>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</si>
  <si>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</si>
  <si>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</si>
  <si>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</si>
  <si>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</si>
  <si>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</si>
  <si>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</si>
  <si>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</si>
  <si>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</si>
  <si>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</si>
  <si>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</si>
  <si>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</si>
  <si>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</si>
  <si>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</si>
  <si>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</si>
  <si>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</si>
  <si>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</si>
  <si>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</si>
  <si>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</si>
  <si>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</si>
  <si>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</si>
  <si>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</si>
  <si>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</si>
  <si>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</si>
  <si>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</si>
  <si>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</si>
  <si>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</si>
  <si>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</si>
  <si>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</si>
  <si>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</si>
  <si>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</si>
  <si>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</si>
  <si>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</si>
  <si>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</si>
  <si>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</si>
  <si>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</si>
  <si>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</si>
  <si>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</si>
  <si>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</si>
  <si>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</si>
  <si>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</si>
  <si>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</si>
  <si>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</si>
  <si>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</si>
  <si>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</si>
  <si>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</si>
  <si>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</si>
  <si>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</si>
  <si>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</si>
  <si>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</si>
  <si>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</si>
  <si>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</si>
  <si>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</si>
  <si>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</si>
  <si>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</si>
  <si>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</si>
  <si>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</si>
  <si>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</si>
  <si>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</si>
  <si>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</si>
  <si>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</si>
  <si>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</si>
  <si>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</si>
  <si>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</si>
  <si>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</si>
  <si>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</si>
  <si>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</si>
  <si>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</si>
  <si>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</si>
  <si>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</si>
  <si>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</si>
  <si>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</si>
  <si>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</si>
  <si>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</si>
  <si>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</si>
  <si>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</si>
  <si>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</si>
  <si>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</si>
  <si>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Somente Bolsas de Treinamento Técnico para pessoal de apoio</t>
  </si>
  <si>
    <t>ORÇAMENTO FAPESP</t>
  </si>
  <si>
    <t>TT-IV</t>
  </si>
  <si>
    <t>TT-IVA</t>
  </si>
  <si>
    <t>BOLSAS DE CAPACITAÇÃO TÉCNICA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</si>
  <si>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</si>
  <si>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</si>
  <si>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</si>
  <si>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</si>
  <si>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</si>
  <si>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</si>
  <si>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</si>
  <si>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</si>
  <si>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</si>
  <si>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</si>
  <si>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</si>
  <si>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GOOD LUCK</t>
  </si>
  <si>
    <t>INTRANET FAPESP</t>
  </si>
  <si>
    <t>Home » Formas de Apoio » Linha Regular » Bolsas</t>
  </si>
  <si>
    <t>Tabela de Valores de Bolsas no País</t>
  </si>
  <si>
    <t>Valores vigentes a partir de 1º/4/2012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</si>
  <si>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</si>
  <si>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</si>
  <si>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</si>
  <si>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</si>
  <si>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</si>
  <si>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</si>
  <si>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</si>
  <si>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</si>
  <si>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</si>
  <si>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</si>
  <si>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</si>
  <si>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</si>
  <si>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</si>
  <si>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</si>
  <si>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</si>
  <si>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</si>
  <si>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</si>
  <si>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</si>
  <si>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</si>
  <si>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</si>
  <si>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</si>
  <si>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</si>
  <si>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</si>
  <si>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</si>
  <si>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</si>
  <si>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</si>
  <si>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</si>
  <si>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</si>
  <si>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</si>
  <si>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</si>
  <si>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</si>
  <si>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</si>
  <si>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</si>
  <si>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</si>
  <si>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</si>
  <si>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</si>
  <si>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</si>
  <si>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</si>
  <si>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</si>
  <si>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</si>
  <si>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</si>
  <si>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</si>
  <si>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</si>
  <si>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</si>
  <si>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</si>
  <si>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</si>
  <si>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ATÉ</t>
  </si>
  <si>
    <t>BENEFÍCIOS COMPLEMENTARES</t>
  </si>
  <si>
    <t>BENEFÍCIO COMPLEMENTAR</t>
  </si>
  <si>
    <t>BC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</si>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</sst>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8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6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166" fontId="2" fillId="0" borderId="0" xfId="2" applyFont="1" applyBorder="1"/>
    <xf numFmtId="171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0" fontId="58" fillId="0" borderId="16" xfId="3" applyNumberFormat="1" applyFont="1" applyBorder="1" applyAlignment="1">
      <alignment vertical="center" shrinkToFit="1"/>
    </xf>
    <xf numFmtId="172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165" fontId="2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protection locked="0" hidden="1"/>
    </xf>
    <xf numFmtId="0" fontId="8" fillId="0" borderId="4" xfId="0" applyFont="1" applyBorder="1" applyAlignment="1">
      <alignment horizontal="center" vertical="center"/>
    </xf>
    <xf numFmtId="0" fontId="2" fillId="0" borderId="10" xfId="0" applyFont="1" applyBorder="1"/>
    <xf numFmtId="166" fontId="2" fillId="0" borderId="10" xfId="2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6" borderId="0" xfId="0" applyFont="1" applyFill="1" applyProtection="1">
      <protection hidden="1"/>
    </xf>
    <xf numFmtId="0" fontId="0" fillId="6" borderId="0" xfId="0" applyFill="1"/>
    <xf numFmtId="0" fontId="77" fillId="6" borderId="3" xfId="0" applyFont="1" applyFill="1" applyBorder="1" applyAlignment="1" applyProtection="1">
      <alignment horizontal="center" vertical="center"/>
      <protection hidden="1"/>
    </xf>
    <xf numFmtId="0" fontId="77" fillId="6" borderId="0" xfId="0" applyFont="1" applyFill="1" applyBorder="1" applyAlignment="1" applyProtection="1">
      <alignment horizontal="center" vertical="center"/>
      <protection hidden="1"/>
    </xf>
    <xf numFmtId="0" fontId="78" fillId="6" borderId="3" xfId="0" applyFont="1" applyFill="1" applyBorder="1" applyAlignment="1" applyProtection="1">
      <alignment horizontal="center" vertical="center"/>
      <protection hidden="1"/>
    </xf>
    <xf numFmtId="14" fontId="77" fillId="6" borderId="7" xfId="0" applyNumberFormat="1" applyFont="1" applyFill="1" applyBorder="1" applyAlignment="1" applyProtection="1">
      <alignment horizontal="center" vertical="center"/>
      <protection hidden="1"/>
    </xf>
    <xf numFmtId="14" fontId="77" fillId="6" borderId="0" xfId="0" applyNumberFormat="1" applyFont="1" applyFill="1" applyBorder="1" applyAlignment="1" applyProtection="1">
      <alignment horizontal="center" vertical="center"/>
      <protection hidden="1"/>
    </xf>
    <xf numFmtId="0" fontId="78" fillId="6" borderId="6" xfId="0" applyFont="1" applyFill="1" applyBorder="1" applyAlignment="1" applyProtection="1">
      <alignment horizontal="center" vertical="center"/>
      <protection hidden="1"/>
    </xf>
    <xf numFmtId="0" fontId="79" fillId="6" borderId="10" xfId="0" applyFont="1" applyFill="1" applyBorder="1" applyProtection="1">
      <protection hidden="1"/>
    </xf>
    <xf numFmtId="166" fontId="68" fillId="6" borderId="10" xfId="2" applyFont="1" applyFill="1" applyBorder="1" applyProtection="1">
      <protection hidden="1"/>
    </xf>
    <xf numFmtId="165" fontId="76" fillId="6" borderId="10" xfId="0" applyNumberFormat="1" applyFont="1" applyFill="1" applyBorder="1" applyProtection="1">
      <protection hidden="1"/>
    </xf>
    <xf numFmtId="165" fontId="76" fillId="6" borderId="0" xfId="0" applyNumberFormat="1" applyFont="1" applyFill="1" applyBorder="1" applyProtection="1">
      <protection hidden="1"/>
    </xf>
    <xf numFmtId="0" fontId="76" fillId="6" borderId="10" xfId="0" applyFont="1" applyFill="1" applyBorder="1" applyProtection="1">
      <protection hidden="1"/>
    </xf>
    <xf numFmtId="167" fontId="76" fillId="6" borderId="10" xfId="3" applyFont="1" applyFill="1" applyBorder="1" applyProtection="1">
      <protection hidden="1"/>
    </xf>
    <xf numFmtId="165" fontId="76" fillId="6" borderId="0" xfId="0" applyNumberFormat="1" applyFont="1" applyFill="1" applyProtection="1">
      <protection hidden="1"/>
    </xf>
    <xf numFmtId="0" fontId="78" fillId="6" borderId="7" xfId="0" applyFont="1" applyFill="1" applyBorder="1" applyAlignment="1" applyProtection="1">
      <alignment horizontal="center" vertical="center"/>
      <protection hidden="1"/>
    </xf>
    <xf numFmtId="165" fontId="0" fillId="6" borderId="0" xfId="0" applyNumberFormat="1" applyFill="1"/>
    <xf numFmtId="0" fontId="77" fillId="6" borderId="0" xfId="0" applyFont="1" applyFill="1" applyProtection="1">
      <protection hidden="1"/>
    </xf>
    <xf numFmtId="0" fontId="23" fillId="0" borderId="0" xfId="0" applyFont="1" applyAlignment="1">
      <alignment vertical="center"/>
    </xf>
    <xf numFmtId="8" fontId="0" fillId="0" borderId="0" xfId="0" applyNumberFormat="1"/>
    <xf numFmtId="0" fontId="1" fillId="0" borderId="7" xfId="0" applyFont="1" applyBorder="1" applyAlignment="1">
      <alignment vertical="center" wrapText="1"/>
    </xf>
    <xf numFmtId="170" fontId="56" fillId="0" borderId="7" xfId="2" applyNumberFormat="1" applyFont="1" applyBorder="1" applyAlignment="1">
      <alignment vertical="center" shrinkToFit="1"/>
    </xf>
    <xf numFmtId="171" fontId="16" fillId="11" borderId="6" xfId="2" applyNumberFormat="1" applyFont="1" applyFill="1" applyBorder="1" applyAlignment="1" applyProtection="1">
      <alignment vertical="center" shrinkToFit="1"/>
      <protection hidden="1"/>
    </xf>
    <xf numFmtId="166" fontId="76" fillId="6" borderId="10" xfId="2" applyFont="1" applyFill="1" applyBorder="1" applyProtection="1">
      <protection hidden="1"/>
    </xf>
    <xf numFmtId="0" fontId="1" fillId="0" borderId="10" xfId="0" applyFont="1" applyBorder="1" applyAlignment="1">
      <alignment horizontal="center" vertical="center"/>
    </xf>
    <xf numFmtId="166" fontId="0" fillId="0" borderId="10" xfId="2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9" fontId="68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5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/>
    </xf>
    <xf numFmtId="0" fontId="72" fillId="9" borderId="17" xfId="0" applyFont="1" applyFill="1" applyBorder="1" applyAlignment="1">
      <alignment horizontal="center" vertical="center" textRotation="255"/>
    </xf>
    <xf numFmtId="0" fontId="73" fillId="9" borderId="18" xfId="0" applyFont="1" applyFill="1" applyBorder="1" applyAlignment="1">
      <alignment horizontal="center" vertical="center" textRotation="255"/>
    </xf>
    <xf numFmtId="0" fontId="73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 textRotation="255"/>
    </xf>
    <xf numFmtId="0" fontId="61" fillId="4" borderId="0" xfId="0" applyFont="1" applyFill="1" applyBorder="1" applyAlignment="1">
      <alignment horizontal="center" vertical="center" shrinkToFit="1"/>
    </xf>
    <xf numFmtId="0" fontId="77" fillId="6" borderId="10" xfId="0" applyFont="1" applyFill="1" applyBorder="1" applyAlignment="1" applyProtection="1">
      <alignment horizontal="center" vertical="center"/>
      <protection hidden="1"/>
    </xf>
    <xf numFmtId="0" fontId="77" fillId="6" borderId="10" xfId="0" applyFont="1" applyFill="1" applyBorder="1" applyAlignment="1" applyProtection="1">
      <alignment vertical="center" textRotation="255"/>
      <protection hidden="1"/>
    </xf>
    <xf numFmtId="0" fontId="77" fillId="6" borderId="3" xfId="0" applyFont="1" applyFill="1" applyBorder="1" applyAlignment="1" applyProtection="1">
      <alignment vertical="center"/>
      <protection hidden="1"/>
    </xf>
    <xf numFmtId="0" fontId="77" fillId="6" borderId="7" xfId="0" applyFont="1" applyFill="1" applyBorder="1" applyAlignment="1" applyProtection="1">
      <alignment vertical="center"/>
      <protection hidden="1"/>
    </xf>
    <xf numFmtId="0" fontId="76" fillId="6" borderId="10" xfId="0" applyFont="1" applyFill="1" applyBorder="1" applyProtection="1"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409574</xdr:colOff>
      <xdr:row>10</xdr:row>
      <xdr:rowOff>104775</xdr:rowOff>
    </xdr:from>
    <xdr:to>
      <xdr:col>16</xdr:col>
      <xdr:colOff>38099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38549" y="22098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956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528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168</xdr:row>
      <xdr:rowOff>47625</xdr:rowOff>
    </xdr:from>
    <xdr:to>
      <xdr:col>13</xdr:col>
      <xdr:colOff>781050</xdr:colOff>
      <xdr:row>169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4290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114300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114300</xdr:colOff>
      <xdr:row>5</xdr:row>
      <xdr:rowOff>9525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47700"/>
          <a:ext cx="5343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3162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7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31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31" hidden="1"/>
  </cols>
  <sheetData>
    <row r="1" spans="1:251" s="429" customFormat="1" ht="31.5" customHeight="1">
      <c r="A1" s="471"/>
      <c r="B1" s="57"/>
      <c r="C1" s="3"/>
      <c r="D1" s="109"/>
      <c r="E1" s="2"/>
      <c r="F1" s="2"/>
      <c r="G1" s="2"/>
      <c r="H1" s="707"/>
      <c r="I1" s="707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9" customFormat="1" ht="12.75" customHeight="1">
      <c r="A2" s="353"/>
      <c r="B2" s="2"/>
      <c r="C2" s="3"/>
      <c r="D2" s="109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9" customFormat="1" ht="12.75" customHeight="1">
      <c r="A3" s="353"/>
      <c r="B3" s="2"/>
      <c r="C3" s="3"/>
      <c r="D3" s="109"/>
      <c r="E3" s="2"/>
      <c r="F3" s="2"/>
      <c r="G3" s="2"/>
      <c r="H3" s="2"/>
      <c r="I3" s="2"/>
      <c r="J3" s="2"/>
      <c r="K3" s="2"/>
      <c r="L3" s="3"/>
      <c r="M3" s="3"/>
      <c r="N3" s="3"/>
      <c r="O3" s="719"/>
      <c r="P3" s="719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9" customFormat="1" ht="12.75" customHeight="1">
      <c r="A4" s="353"/>
      <c r="B4" s="2"/>
      <c r="C4" s="3"/>
      <c r="D4" s="109"/>
      <c r="E4" s="2"/>
      <c r="F4" s="2"/>
      <c r="G4" s="2"/>
      <c r="H4" s="2"/>
      <c r="I4" s="2"/>
      <c r="J4" s="2"/>
      <c r="K4" s="2"/>
      <c r="L4" s="3"/>
      <c r="M4" s="109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9" customFormat="1" ht="12.75" customHeight="1">
      <c r="A5" s="353"/>
      <c r="B5" s="2"/>
      <c r="C5" s="3"/>
      <c r="D5" s="109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9" customFormat="1" ht="19.5" customHeight="1">
      <c r="A6" s="353"/>
      <c r="B6" s="720" t="s">
        <v>251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10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9" customFormat="1" ht="5.25" customHeight="1">
      <c r="A7" s="353"/>
      <c r="B7" s="5"/>
      <c r="C7" s="7"/>
      <c r="D7" s="292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653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54"/>
      <c r="U8" s="257"/>
      <c r="W8" s="179"/>
    </row>
    <row r="9" spans="1:251" s="36" customFormat="1" ht="19.5" customHeight="1">
      <c r="A9" s="459"/>
      <c r="B9" s="5" t="s">
        <v>150</v>
      </c>
      <c r="C9" s="7"/>
      <c r="D9" s="292"/>
      <c r="E9" s="434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459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29" customFormat="1" ht="6" customHeight="1">
      <c r="A10" s="357"/>
      <c r="B10" s="5"/>
      <c r="C10" s="7"/>
      <c r="D10" s="292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3"/>
      <c r="P10" s="193"/>
      <c r="Q10" s="24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9" customFormat="1" ht="19.5" customHeight="1">
      <c r="A11" s="357"/>
      <c r="B11" s="708" t="s">
        <v>0</v>
      </c>
      <c r="C11" s="709"/>
      <c r="D11" s="723"/>
      <c r="E11" s="723"/>
      <c r="F11" s="723"/>
      <c r="G11" s="36"/>
      <c r="H11" s="36"/>
      <c r="I11" s="36"/>
      <c r="J11" s="36"/>
      <c r="K11" s="36"/>
      <c r="L11" s="35"/>
      <c r="M11" s="35"/>
      <c r="N11" s="35"/>
      <c r="O11" s="193"/>
      <c r="P11" s="193"/>
      <c r="Q11" s="24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29" customFormat="1" ht="7.5" customHeight="1">
      <c r="A12" s="357"/>
      <c r="B12" s="5"/>
      <c r="C12" s="7"/>
      <c r="D12" s="292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3"/>
      <c r="P12" s="193"/>
      <c r="Q12" s="24"/>
      <c r="R12" s="404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4"/>
      <c r="B13" s="710" t="s">
        <v>142</v>
      </c>
      <c r="C13" s="710"/>
      <c r="D13" s="724" t="str">
        <f>IF(SUM(O17:O61,O69:O115)=0,"",SUM(O17:O61,O69:O115))</f>
        <v/>
      </c>
      <c r="E13" s="724"/>
      <c r="F13" s="724"/>
      <c r="G13" s="236"/>
      <c r="H13" s="192"/>
      <c r="I13" s="192"/>
      <c r="J13" s="192"/>
      <c r="K13" s="192"/>
      <c r="L13" s="206"/>
      <c r="M13" s="206"/>
      <c r="N13" s="206"/>
      <c r="Q13" s="1"/>
      <c r="R13" s="405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4"/>
      <c r="B14" s="207"/>
      <c r="C14" s="17"/>
      <c r="D14" s="555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6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4"/>
      <c r="B15" s="735" t="s">
        <v>1</v>
      </c>
      <c r="C15" s="737" t="s">
        <v>7</v>
      </c>
      <c r="D15" s="725" t="s">
        <v>8</v>
      </c>
      <c r="E15" s="726"/>
      <c r="F15" s="726"/>
      <c r="G15" s="726"/>
      <c r="H15" s="726"/>
      <c r="I15" s="726"/>
      <c r="J15" s="726"/>
      <c r="K15" s="726"/>
      <c r="L15" s="727"/>
      <c r="M15" s="721" t="s">
        <v>180</v>
      </c>
      <c r="N15" s="733" t="s">
        <v>3</v>
      </c>
      <c r="O15" s="731" t="s">
        <v>4</v>
      </c>
      <c r="P15" s="737" t="s">
        <v>2</v>
      </c>
      <c r="Q15" s="429"/>
      <c r="S15" s="255" t="s">
        <v>151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  <c r="FL15" s="429"/>
      <c r="FM15" s="429"/>
      <c r="FN15" s="429"/>
      <c r="FO15" s="429"/>
      <c r="FP15" s="429"/>
      <c r="FQ15" s="429"/>
      <c r="FR15" s="429"/>
      <c r="FS15" s="429"/>
      <c r="FT15" s="429"/>
      <c r="FU15" s="429"/>
      <c r="FV15" s="429"/>
      <c r="FW15" s="429"/>
      <c r="FX15" s="429"/>
      <c r="FY15" s="429"/>
      <c r="FZ15" s="429"/>
      <c r="GA15" s="429"/>
      <c r="GB15" s="429"/>
      <c r="GC15" s="429"/>
      <c r="GD15" s="429"/>
      <c r="GE15" s="429"/>
      <c r="GF15" s="429"/>
      <c r="GG15" s="429"/>
      <c r="GH15" s="429"/>
      <c r="GI15" s="429"/>
      <c r="GJ15" s="429"/>
      <c r="GK15" s="429"/>
      <c r="GL15" s="429"/>
      <c r="GM15" s="429"/>
      <c r="GN15" s="429"/>
      <c r="GO15" s="429"/>
      <c r="GP15" s="429"/>
      <c r="GQ15" s="429"/>
      <c r="GR15" s="429"/>
      <c r="GS15" s="429"/>
      <c r="GT15" s="429"/>
      <c r="GU15" s="429"/>
      <c r="GV15" s="429"/>
      <c r="GW15" s="429"/>
      <c r="GX15" s="429"/>
      <c r="GY15" s="429"/>
      <c r="GZ15" s="429"/>
      <c r="HA15" s="429"/>
      <c r="HB15" s="429"/>
      <c r="HC15" s="429"/>
      <c r="HD15" s="429"/>
      <c r="HE15" s="429"/>
      <c r="HF15" s="429"/>
      <c r="HG15" s="429"/>
      <c r="HH15" s="429"/>
      <c r="HI15" s="429"/>
      <c r="HJ15" s="429"/>
      <c r="HK15" s="429"/>
      <c r="HL15" s="429"/>
      <c r="HM15" s="429"/>
      <c r="HN15" s="429"/>
      <c r="HO15" s="429"/>
      <c r="HP15" s="429"/>
      <c r="HQ15" s="429"/>
      <c r="HR15" s="429"/>
      <c r="HS15" s="429"/>
      <c r="HT15" s="429"/>
      <c r="HU15" s="429"/>
      <c r="HV15" s="429"/>
      <c r="HW15" s="429"/>
      <c r="HX15" s="429"/>
      <c r="HY15" s="429"/>
      <c r="HZ15" s="429"/>
      <c r="IA15" s="429"/>
      <c r="IB15" s="429"/>
      <c r="IC15" s="429"/>
      <c r="ID15" s="429"/>
      <c r="IE15" s="429"/>
      <c r="IF15" s="429"/>
      <c r="IG15" s="429"/>
      <c r="IH15" s="429"/>
      <c r="II15" s="429"/>
      <c r="IJ15" s="429"/>
      <c r="IK15" s="429"/>
      <c r="IL15" s="429"/>
      <c r="IM15" s="429"/>
      <c r="IN15" s="429"/>
      <c r="IO15" s="429"/>
      <c r="IP15" s="429"/>
      <c r="IQ15" s="429"/>
    </row>
    <row r="16" spans="1:251" s="65" customFormat="1" ht="15.75" customHeight="1">
      <c r="A16" s="355"/>
      <c r="B16" s="736"/>
      <c r="C16" s="738"/>
      <c r="D16" s="728"/>
      <c r="E16" s="729"/>
      <c r="F16" s="729"/>
      <c r="G16" s="729"/>
      <c r="H16" s="729"/>
      <c r="I16" s="729"/>
      <c r="J16" s="729"/>
      <c r="K16" s="729"/>
      <c r="L16" s="730"/>
      <c r="M16" s="721"/>
      <c r="N16" s="734"/>
      <c r="O16" s="732"/>
      <c r="P16" s="734"/>
      <c r="Q16" s="64"/>
      <c r="R16" s="407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6"/>
      <c r="B17" s="379"/>
      <c r="C17" s="32"/>
      <c r="D17" s="700"/>
      <c r="E17" s="701"/>
      <c r="F17" s="701"/>
      <c r="G17" s="701"/>
      <c r="H17" s="701"/>
      <c r="I17" s="701"/>
      <c r="J17" s="701"/>
      <c r="K17" s="701"/>
      <c r="L17" s="702"/>
      <c r="M17" s="33"/>
      <c r="N17" s="149"/>
      <c r="O17" s="233" t="str">
        <f t="shared" ref="O17:O61" si="0">IF(C17=0,"",C17*N17)</f>
        <v/>
      </c>
      <c r="P17" s="53"/>
      <c r="Q17" s="460"/>
      <c r="S17" s="403" t="s">
        <v>152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6"/>
      <c r="B18" s="379"/>
      <c r="C18" s="32"/>
      <c r="D18" s="700"/>
      <c r="E18" s="701"/>
      <c r="F18" s="701"/>
      <c r="G18" s="701"/>
      <c r="H18" s="701"/>
      <c r="I18" s="701"/>
      <c r="J18" s="701"/>
      <c r="K18" s="701"/>
      <c r="L18" s="702"/>
      <c r="M18" s="33"/>
      <c r="N18" s="149"/>
      <c r="O18" s="233" t="str">
        <f t="shared" si="0"/>
        <v/>
      </c>
      <c r="P18" s="53"/>
      <c r="Q18" s="460"/>
      <c r="S18" s="399" t="s">
        <v>153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6"/>
      <c r="B19" s="379"/>
      <c r="C19" s="32"/>
      <c r="D19" s="700"/>
      <c r="E19" s="701"/>
      <c r="F19" s="701"/>
      <c r="G19" s="701"/>
      <c r="H19" s="701"/>
      <c r="I19" s="701"/>
      <c r="J19" s="701"/>
      <c r="K19" s="701"/>
      <c r="L19" s="702"/>
      <c r="M19" s="33"/>
      <c r="N19" s="149"/>
      <c r="O19" s="233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6"/>
      <c r="B20" s="379"/>
      <c r="C20" s="32"/>
      <c r="D20" s="700"/>
      <c r="E20" s="701"/>
      <c r="F20" s="701"/>
      <c r="G20" s="701"/>
      <c r="H20" s="701"/>
      <c r="I20" s="701"/>
      <c r="J20" s="701"/>
      <c r="K20" s="701"/>
      <c r="L20" s="702"/>
      <c r="M20" s="33"/>
      <c r="N20" s="149"/>
      <c r="O20" s="233" t="str">
        <f t="shared" si="0"/>
        <v/>
      </c>
      <c r="P20" s="53"/>
      <c r="Q20" s="460"/>
      <c r="S20" s="580" t="s">
        <v>265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6"/>
      <c r="B21" s="379"/>
      <c r="C21" s="32"/>
      <c r="D21" s="700"/>
      <c r="E21" s="701"/>
      <c r="F21" s="701"/>
      <c r="G21" s="701"/>
      <c r="H21" s="701"/>
      <c r="I21" s="701"/>
      <c r="J21" s="701"/>
      <c r="K21" s="701"/>
      <c r="L21" s="702"/>
      <c r="M21" s="33"/>
      <c r="N21" s="149"/>
      <c r="O21" s="233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6"/>
      <c r="B22" s="379"/>
      <c r="C22" s="32"/>
      <c r="D22" s="700"/>
      <c r="E22" s="701"/>
      <c r="F22" s="701"/>
      <c r="G22" s="701"/>
      <c r="H22" s="701"/>
      <c r="I22" s="701"/>
      <c r="J22" s="701"/>
      <c r="K22" s="701"/>
      <c r="L22" s="702"/>
      <c r="M22" s="33"/>
      <c r="N22" s="149"/>
      <c r="O22" s="233" t="str">
        <f t="shared" si="0"/>
        <v/>
      </c>
      <c r="P22" s="53"/>
      <c r="Q22" s="460"/>
      <c r="S22" s="401" t="s">
        <v>198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6"/>
      <c r="B23" s="379"/>
      <c r="C23" s="32"/>
      <c r="D23" s="700"/>
      <c r="E23" s="701"/>
      <c r="F23" s="701"/>
      <c r="G23" s="701"/>
      <c r="H23" s="701"/>
      <c r="I23" s="701"/>
      <c r="J23" s="701"/>
      <c r="K23" s="701"/>
      <c r="L23" s="702"/>
      <c r="M23" s="33"/>
      <c r="N23" s="149"/>
      <c r="O23" s="233" t="str">
        <f t="shared" si="0"/>
        <v/>
      </c>
      <c r="P23" s="53"/>
      <c r="Q23" s="460"/>
      <c r="S23" s="463" t="s">
        <v>199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6"/>
      <c r="B24" s="379"/>
      <c r="C24" s="32"/>
      <c r="D24" s="700"/>
      <c r="E24" s="701"/>
      <c r="F24" s="701"/>
      <c r="G24" s="701"/>
      <c r="H24" s="701"/>
      <c r="I24" s="701"/>
      <c r="J24" s="701"/>
      <c r="K24" s="701"/>
      <c r="L24" s="702"/>
      <c r="M24" s="33"/>
      <c r="N24" s="149"/>
      <c r="O24" s="233" t="str">
        <f t="shared" si="0"/>
        <v/>
      </c>
      <c r="P24" s="53"/>
      <c r="Q24" s="460"/>
      <c r="S24" s="464" t="s">
        <v>204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6"/>
      <c r="B25" s="379"/>
      <c r="C25" s="32"/>
      <c r="D25" s="700"/>
      <c r="E25" s="701"/>
      <c r="F25" s="701"/>
      <c r="G25" s="701"/>
      <c r="H25" s="701"/>
      <c r="I25" s="701"/>
      <c r="J25" s="701"/>
      <c r="K25" s="701"/>
      <c r="L25" s="702"/>
      <c r="M25" s="33"/>
      <c r="N25" s="149"/>
      <c r="O25" s="233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6"/>
      <c r="B26" s="379"/>
      <c r="C26" s="32"/>
      <c r="D26" s="700"/>
      <c r="E26" s="701"/>
      <c r="F26" s="701"/>
      <c r="G26" s="701"/>
      <c r="H26" s="701"/>
      <c r="I26" s="701"/>
      <c r="J26" s="701"/>
      <c r="K26" s="701"/>
      <c r="L26" s="702"/>
      <c r="M26" s="33"/>
      <c r="N26" s="149"/>
      <c r="O26" s="233" t="str">
        <f t="shared" si="0"/>
        <v/>
      </c>
      <c r="P26" s="53"/>
      <c r="Q26" s="460"/>
      <c r="S26" s="401" t="s">
        <v>200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6"/>
      <c r="B27" s="379"/>
      <c r="C27" s="32"/>
      <c r="D27" s="700"/>
      <c r="E27" s="701"/>
      <c r="F27" s="701"/>
      <c r="G27" s="701"/>
      <c r="H27" s="701"/>
      <c r="I27" s="701"/>
      <c r="J27" s="701"/>
      <c r="K27" s="701"/>
      <c r="L27" s="702"/>
      <c r="M27" s="33"/>
      <c r="N27" s="149"/>
      <c r="O27" s="233" t="str">
        <f t="shared" si="0"/>
        <v/>
      </c>
      <c r="P27" s="53"/>
      <c r="Q27" s="460"/>
      <c r="S27" s="465" t="s">
        <v>196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6"/>
      <c r="B28" s="379"/>
      <c r="C28" s="32"/>
      <c r="D28" s="700"/>
      <c r="E28" s="701"/>
      <c r="F28" s="701"/>
      <c r="G28" s="701"/>
      <c r="H28" s="701"/>
      <c r="I28" s="701"/>
      <c r="J28" s="701"/>
      <c r="K28" s="701"/>
      <c r="L28" s="702"/>
      <c r="M28" s="33"/>
      <c r="N28" s="149"/>
      <c r="O28" s="233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6"/>
      <c r="B29" s="379"/>
      <c r="C29" s="32"/>
      <c r="D29" s="700"/>
      <c r="E29" s="701"/>
      <c r="F29" s="701"/>
      <c r="G29" s="701"/>
      <c r="H29" s="701"/>
      <c r="I29" s="701"/>
      <c r="J29" s="701"/>
      <c r="K29" s="701"/>
      <c r="L29" s="702"/>
      <c r="M29" s="33"/>
      <c r="N29" s="149"/>
      <c r="O29" s="233" t="str">
        <f t="shared" si="0"/>
        <v/>
      </c>
      <c r="P29" s="53"/>
      <c r="Q29" s="460"/>
      <c r="S29" s="402" t="s">
        <v>201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6"/>
      <c r="B30" s="379"/>
      <c r="C30" s="32"/>
      <c r="D30" s="700"/>
      <c r="E30" s="701"/>
      <c r="F30" s="701"/>
      <c r="G30" s="701"/>
      <c r="H30" s="701"/>
      <c r="I30" s="701"/>
      <c r="J30" s="701"/>
      <c r="K30" s="701"/>
      <c r="L30" s="702"/>
      <c r="M30" s="33"/>
      <c r="N30" s="149"/>
      <c r="O30" s="233" t="str">
        <f t="shared" si="0"/>
        <v/>
      </c>
      <c r="P30" s="53"/>
      <c r="Q30" s="460"/>
      <c r="S30" s="463" t="s">
        <v>197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6"/>
      <c r="B31" s="379"/>
      <c r="C31" s="32"/>
      <c r="D31" s="700"/>
      <c r="E31" s="701"/>
      <c r="F31" s="701"/>
      <c r="G31" s="701"/>
      <c r="H31" s="701"/>
      <c r="I31" s="701"/>
      <c r="J31" s="701"/>
      <c r="K31" s="701"/>
      <c r="L31" s="702"/>
      <c r="M31" s="33"/>
      <c r="N31" s="149"/>
      <c r="O31" s="233" t="str">
        <f t="shared" si="0"/>
        <v/>
      </c>
      <c r="P31" s="53"/>
      <c r="Q31" s="460"/>
      <c r="S31" s="466" t="s">
        <v>202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6"/>
      <c r="B32" s="379"/>
      <c r="C32" s="32"/>
      <c r="D32" s="700"/>
      <c r="E32" s="701"/>
      <c r="F32" s="701"/>
      <c r="G32" s="701"/>
      <c r="H32" s="701"/>
      <c r="I32" s="701"/>
      <c r="J32" s="701"/>
      <c r="K32" s="701"/>
      <c r="L32" s="702"/>
      <c r="M32" s="33"/>
      <c r="N32" s="149"/>
      <c r="O32" s="233" t="str">
        <f t="shared" si="0"/>
        <v/>
      </c>
      <c r="P32" s="53"/>
      <c r="Q32" s="460"/>
      <c r="S32" s="400" t="s">
        <v>203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6"/>
      <c r="B33" s="342"/>
      <c r="C33" s="32"/>
      <c r="D33" s="700"/>
      <c r="E33" s="701"/>
      <c r="F33" s="701"/>
      <c r="G33" s="701"/>
      <c r="H33" s="701"/>
      <c r="I33" s="701"/>
      <c r="J33" s="701"/>
      <c r="K33" s="701"/>
      <c r="L33" s="702"/>
      <c r="M33" s="33"/>
      <c r="N33" s="149"/>
      <c r="O33" s="233" t="str">
        <f t="shared" si="0"/>
        <v/>
      </c>
      <c r="P33" s="53"/>
      <c r="Q33" s="460"/>
      <c r="S33" s="400" t="s">
        <v>264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6"/>
      <c r="B34" s="342"/>
      <c r="C34" s="32"/>
      <c r="D34" s="700"/>
      <c r="E34" s="701"/>
      <c r="F34" s="701"/>
      <c r="G34" s="701"/>
      <c r="H34" s="701"/>
      <c r="I34" s="701"/>
      <c r="J34" s="701"/>
      <c r="K34" s="701"/>
      <c r="L34" s="702"/>
      <c r="M34" s="33"/>
      <c r="N34" s="149"/>
      <c r="O34" s="233" t="str">
        <f t="shared" si="0"/>
        <v/>
      </c>
      <c r="P34" s="53"/>
      <c r="Q34" s="460"/>
      <c r="S34" s="464" t="s">
        <v>205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6"/>
      <c r="B35" s="342"/>
      <c r="C35" s="32"/>
      <c r="D35" s="700"/>
      <c r="E35" s="701"/>
      <c r="F35" s="701"/>
      <c r="G35" s="701"/>
      <c r="H35" s="701"/>
      <c r="I35" s="701"/>
      <c r="J35" s="701"/>
      <c r="K35" s="701"/>
      <c r="L35" s="702"/>
      <c r="M35" s="33"/>
      <c r="N35" s="149"/>
      <c r="O35" s="233" t="str">
        <f t="shared" si="0"/>
        <v/>
      </c>
      <c r="P35" s="53"/>
      <c r="Q35" s="460"/>
      <c r="S35" s="431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6"/>
      <c r="B36" s="379"/>
      <c r="C36" s="32"/>
      <c r="D36" s="700"/>
      <c r="E36" s="701"/>
      <c r="F36" s="701"/>
      <c r="G36" s="701"/>
      <c r="H36" s="701"/>
      <c r="I36" s="701"/>
      <c r="J36" s="701"/>
      <c r="K36" s="701"/>
      <c r="L36" s="702"/>
      <c r="M36" s="33"/>
      <c r="N36" s="149"/>
      <c r="O36" s="233" t="str">
        <f t="shared" si="0"/>
        <v/>
      </c>
      <c r="P36" s="53"/>
      <c r="Q36" s="460"/>
      <c r="S36" s="401" t="s">
        <v>209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6"/>
      <c r="B37" s="379"/>
      <c r="C37" s="32"/>
      <c r="D37" s="700"/>
      <c r="E37" s="701"/>
      <c r="F37" s="701"/>
      <c r="G37" s="701"/>
      <c r="H37" s="701"/>
      <c r="I37" s="701"/>
      <c r="J37" s="701"/>
      <c r="K37" s="701"/>
      <c r="L37" s="702"/>
      <c r="M37" s="33"/>
      <c r="N37" s="149"/>
      <c r="O37" s="233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6"/>
      <c r="B38" s="379"/>
      <c r="C38" s="32"/>
      <c r="D38" s="700"/>
      <c r="E38" s="701"/>
      <c r="F38" s="701"/>
      <c r="G38" s="701"/>
      <c r="H38" s="701"/>
      <c r="I38" s="701"/>
      <c r="J38" s="701"/>
      <c r="K38" s="701"/>
      <c r="L38" s="702"/>
      <c r="M38" s="33"/>
      <c r="N38" s="149"/>
      <c r="O38" s="233" t="str">
        <f t="shared" si="0"/>
        <v/>
      </c>
      <c r="P38" s="53"/>
      <c r="Q38" s="460"/>
      <c r="S38" s="468" t="s">
        <v>210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6"/>
      <c r="B39" s="379"/>
      <c r="C39" s="32"/>
      <c r="D39" s="700"/>
      <c r="E39" s="701"/>
      <c r="F39" s="701"/>
      <c r="G39" s="701"/>
      <c r="H39" s="701"/>
      <c r="I39" s="701"/>
      <c r="J39" s="701"/>
      <c r="K39" s="701"/>
      <c r="L39" s="702"/>
      <c r="M39" s="33"/>
      <c r="N39" s="149"/>
      <c r="O39" s="233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6"/>
      <c r="B40" s="379"/>
      <c r="C40" s="32"/>
      <c r="D40" s="700"/>
      <c r="E40" s="701"/>
      <c r="F40" s="701"/>
      <c r="G40" s="701"/>
      <c r="H40" s="701"/>
      <c r="I40" s="701"/>
      <c r="J40" s="701"/>
      <c r="K40" s="701"/>
      <c r="L40" s="702"/>
      <c r="M40" s="33"/>
      <c r="N40" s="149"/>
      <c r="O40" s="233" t="str">
        <f t="shared" si="0"/>
        <v/>
      </c>
      <c r="P40" s="53"/>
      <c r="Q40" s="460"/>
      <c r="S40" s="464" t="s">
        <v>211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6"/>
      <c r="B41" s="379"/>
      <c r="C41" s="32"/>
      <c r="D41" s="700"/>
      <c r="E41" s="701"/>
      <c r="F41" s="701"/>
      <c r="G41" s="701"/>
      <c r="H41" s="701"/>
      <c r="I41" s="701"/>
      <c r="J41" s="701"/>
      <c r="K41" s="701"/>
      <c r="L41" s="702"/>
      <c r="M41" s="33"/>
      <c r="N41" s="149"/>
      <c r="O41" s="233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6"/>
      <c r="B42" s="379"/>
      <c r="C42" s="32"/>
      <c r="D42" s="700"/>
      <c r="E42" s="701"/>
      <c r="F42" s="701"/>
      <c r="G42" s="701"/>
      <c r="H42" s="701"/>
      <c r="I42" s="701"/>
      <c r="J42" s="701"/>
      <c r="K42" s="701"/>
      <c r="L42" s="702"/>
      <c r="M42" s="33"/>
      <c r="N42" s="149"/>
      <c r="O42" s="233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6"/>
      <c r="B43" s="379"/>
      <c r="C43" s="32"/>
      <c r="D43" s="700"/>
      <c r="E43" s="701"/>
      <c r="F43" s="701"/>
      <c r="G43" s="701"/>
      <c r="H43" s="701"/>
      <c r="I43" s="701"/>
      <c r="J43" s="701"/>
      <c r="K43" s="701"/>
      <c r="L43" s="702"/>
      <c r="M43" s="33"/>
      <c r="N43" s="149"/>
      <c r="O43" s="233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6"/>
      <c r="B44" s="379"/>
      <c r="C44" s="32"/>
      <c r="D44" s="700"/>
      <c r="E44" s="701"/>
      <c r="F44" s="701"/>
      <c r="G44" s="701"/>
      <c r="H44" s="701"/>
      <c r="I44" s="701"/>
      <c r="J44" s="701"/>
      <c r="K44" s="701"/>
      <c r="L44" s="702"/>
      <c r="M44" s="33"/>
      <c r="N44" s="149"/>
      <c r="O44" s="233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6"/>
      <c r="B45" s="379"/>
      <c r="C45" s="32"/>
      <c r="D45" s="700"/>
      <c r="E45" s="701"/>
      <c r="F45" s="701"/>
      <c r="G45" s="701"/>
      <c r="H45" s="701"/>
      <c r="I45" s="701"/>
      <c r="J45" s="701"/>
      <c r="K45" s="701"/>
      <c r="L45" s="702"/>
      <c r="M45" s="33"/>
      <c r="N45" s="149"/>
      <c r="O45" s="233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6"/>
      <c r="B46" s="379"/>
      <c r="C46" s="32"/>
      <c r="D46" s="700"/>
      <c r="E46" s="701"/>
      <c r="F46" s="701"/>
      <c r="G46" s="701"/>
      <c r="H46" s="701"/>
      <c r="I46" s="701"/>
      <c r="J46" s="701"/>
      <c r="K46" s="701"/>
      <c r="L46" s="702"/>
      <c r="M46" s="33"/>
      <c r="N46" s="149"/>
      <c r="O46" s="233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6"/>
      <c r="B47" s="379"/>
      <c r="C47" s="32"/>
      <c r="D47" s="700"/>
      <c r="E47" s="701"/>
      <c r="F47" s="701"/>
      <c r="G47" s="701"/>
      <c r="H47" s="701"/>
      <c r="I47" s="701"/>
      <c r="J47" s="701"/>
      <c r="K47" s="701"/>
      <c r="L47" s="702"/>
      <c r="M47" s="33"/>
      <c r="N47" s="149"/>
      <c r="O47" s="233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6"/>
      <c r="B48" s="379"/>
      <c r="C48" s="32"/>
      <c r="D48" s="700"/>
      <c r="E48" s="701"/>
      <c r="F48" s="701"/>
      <c r="G48" s="701"/>
      <c r="H48" s="701"/>
      <c r="I48" s="701"/>
      <c r="J48" s="701"/>
      <c r="K48" s="701"/>
      <c r="L48" s="702"/>
      <c r="M48" s="33"/>
      <c r="N48" s="149"/>
      <c r="O48" s="233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6"/>
      <c r="B49" s="379"/>
      <c r="C49" s="32"/>
      <c r="D49" s="700"/>
      <c r="E49" s="701"/>
      <c r="F49" s="701"/>
      <c r="G49" s="701"/>
      <c r="H49" s="701"/>
      <c r="I49" s="701"/>
      <c r="J49" s="701"/>
      <c r="K49" s="701"/>
      <c r="L49" s="702"/>
      <c r="M49" s="33"/>
      <c r="N49" s="149"/>
      <c r="O49" s="233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6"/>
      <c r="B50" s="379"/>
      <c r="C50" s="32"/>
      <c r="D50" s="700"/>
      <c r="E50" s="701"/>
      <c r="F50" s="701"/>
      <c r="G50" s="701"/>
      <c r="H50" s="701"/>
      <c r="I50" s="701"/>
      <c r="J50" s="701"/>
      <c r="K50" s="701"/>
      <c r="L50" s="702"/>
      <c r="M50" s="33"/>
      <c r="N50" s="149"/>
      <c r="O50" s="233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6"/>
      <c r="B51" s="379"/>
      <c r="C51" s="32"/>
      <c r="D51" s="700"/>
      <c r="E51" s="701"/>
      <c r="F51" s="701"/>
      <c r="G51" s="701"/>
      <c r="H51" s="701"/>
      <c r="I51" s="701"/>
      <c r="J51" s="701"/>
      <c r="K51" s="701"/>
      <c r="L51" s="702"/>
      <c r="M51" s="33"/>
      <c r="N51" s="149"/>
      <c r="O51" s="233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6"/>
      <c r="B52" s="379"/>
      <c r="C52" s="32"/>
      <c r="D52" s="700"/>
      <c r="E52" s="701"/>
      <c r="F52" s="701"/>
      <c r="G52" s="701"/>
      <c r="H52" s="701"/>
      <c r="I52" s="701"/>
      <c r="J52" s="701"/>
      <c r="K52" s="701"/>
      <c r="L52" s="702"/>
      <c r="M52" s="33"/>
      <c r="N52" s="149"/>
      <c r="O52" s="233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6"/>
      <c r="B53" s="379"/>
      <c r="C53" s="32"/>
      <c r="D53" s="700"/>
      <c r="E53" s="701"/>
      <c r="F53" s="701"/>
      <c r="G53" s="701"/>
      <c r="H53" s="701"/>
      <c r="I53" s="701"/>
      <c r="J53" s="701"/>
      <c r="K53" s="701"/>
      <c r="L53" s="702"/>
      <c r="M53" s="33"/>
      <c r="N53" s="149"/>
      <c r="O53" s="233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6"/>
      <c r="B54" s="342"/>
      <c r="C54" s="32"/>
      <c r="D54" s="700"/>
      <c r="E54" s="701"/>
      <c r="F54" s="701"/>
      <c r="G54" s="701"/>
      <c r="H54" s="701"/>
      <c r="I54" s="701"/>
      <c r="J54" s="701"/>
      <c r="K54" s="701"/>
      <c r="L54" s="702"/>
      <c r="M54" s="33"/>
      <c r="N54" s="149"/>
      <c r="O54" s="233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6"/>
      <c r="B55" s="342"/>
      <c r="C55" s="32"/>
      <c r="D55" s="700"/>
      <c r="E55" s="701"/>
      <c r="F55" s="701"/>
      <c r="G55" s="701"/>
      <c r="H55" s="701"/>
      <c r="I55" s="701"/>
      <c r="J55" s="701"/>
      <c r="K55" s="701"/>
      <c r="L55" s="702"/>
      <c r="M55" s="33"/>
      <c r="N55" s="149"/>
      <c r="O55" s="233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6"/>
      <c r="B56" s="342"/>
      <c r="C56" s="32"/>
      <c r="D56" s="700"/>
      <c r="E56" s="701"/>
      <c r="F56" s="701"/>
      <c r="G56" s="701"/>
      <c r="H56" s="701"/>
      <c r="I56" s="701"/>
      <c r="J56" s="701"/>
      <c r="K56" s="701"/>
      <c r="L56" s="702"/>
      <c r="M56" s="33"/>
      <c r="N56" s="149"/>
      <c r="O56" s="233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6"/>
      <c r="B57" s="342"/>
      <c r="C57" s="32"/>
      <c r="D57" s="700"/>
      <c r="E57" s="701"/>
      <c r="F57" s="701"/>
      <c r="G57" s="701"/>
      <c r="H57" s="701"/>
      <c r="I57" s="701"/>
      <c r="J57" s="701"/>
      <c r="K57" s="701"/>
      <c r="L57" s="702"/>
      <c r="M57" s="33"/>
      <c r="N57" s="149"/>
      <c r="O57" s="233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6"/>
      <c r="B58" s="342"/>
      <c r="C58" s="32"/>
      <c r="D58" s="700"/>
      <c r="E58" s="701"/>
      <c r="F58" s="701"/>
      <c r="G58" s="701"/>
      <c r="H58" s="701"/>
      <c r="I58" s="701"/>
      <c r="J58" s="701"/>
      <c r="K58" s="701"/>
      <c r="L58" s="702"/>
      <c r="M58" s="33"/>
      <c r="N58" s="149"/>
      <c r="O58" s="233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6"/>
      <c r="B59" s="342"/>
      <c r="C59" s="32"/>
      <c r="D59" s="700"/>
      <c r="E59" s="701"/>
      <c r="F59" s="701"/>
      <c r="G59" s="701"/>
      <c r="H59" s="701"/>
      <c r="I59" s="701"/>
      <c r="J59" s="701"/>
      <c r="K59" s="701"/>
      <c r="L59" s="702"/>
      <c r="M59" s="33"/>
      <c r="N59" s="149"/>
      <c r="O59" s="233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6"/>
      <c r="B60" s="342"/>
      <c r="C60" s="32"/>
      <c r="D60" s="700"/>
      <c r="E60" s="701"/>
      <c r="F60" s="701"/>
      <c r="G60" s="701"/>
      <c r="H60" s="701"/>
      <c r="I60" s="701"/>
      <c r="J60" s="701"/>
      <c r="K60" s="701"/>
      <c r="L60" s="702"/>
      <c r="M60" s="33"/>
      <c r="N60" s="149"/>
      <c r="O60" s="233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6"/>
      <c r="B61" s="379"/>
      <c r="C61" s="32"/>
      <c r="D61" s="700"/>
      <c r="E61" s="701"/>
      <c r="F61" s="701"/>
      <c r="G61" s="701"/>
      <c r="H61" s="701"/>
      <c r="I61" s="701"/>
      <c r="J61" s="701"/>
      <c r="K61" s="701"/>
      <c r="L61" s="702"/>
      <c r="M61" s="33"/>
      <c r="N61" s="149"/>
      <c r="O61" s="233" t="str">
        <f t="shared" si="0"/>
        <v/>
      </c>
      <c r="P61" s="53"/>
      <c r="Q61" s="460"/>
      <c r="R61" s="461"/>
      <c r="S61" s="247"/>
      <c r="T61" s="247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4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6"/>
      <c r="R62" s="247"/>
      <c r="S62" s="249"/>
      <c r="T62" s="249"/>
      <c r="U62" s="247"/>
      <c r="V62" s="247"/>
      <c r="W62" s="247"/>
      <c r="X62" s="247"/>
      <c r="Y62" s="247"/>
      <c r="Z62" s="247"/>
      <c r="AA62" s="247"/>
      <c r="AB62" s="247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</row>
    <row r="63" spans="1:251" s="56" customFormat="1" ht="21.75" customHeight="1">
      <c r="A63" s="472"/>
      <c r="B63" s="697" t="s">
        <v>260</v>
      </c>
      <c r="C63" s="698"/>
      <c r="D63" s="698"/>
      <c r="E63" s="698"/>
      <c r="F63" s="698"/>
      <c r="G63" s="698"/>
      <c r="H63" s="698"/>
      <c r="I63" s="698"/>
      <c r="J63" s="698"/>
      <c r="K63" s="698"/>
      <c r="L63" s="698"/>
      <c r="M63" s="698"/>
      <c r="N63" s="698"/>
      <c r="O63" s="698"/>
      <c r="P63" s="699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  <c r="IQ63" s="239"/>
    </row>
    <row r="64" spans="1:251" s="56" customFormat="1" ht="21.75" customHeight="1">
      <c r="A64" s="472"/>
      <c r="B64" s="711" t="s">
        <v>259</v>
      </c>
      <c r="C64" s="712"/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712"/>
      <c r="O64" s="712"/>
      <c r="P64" s="713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ht="12" customHeight="1">
      <c r="A65" s="271"/>
      <c r="B65" s="628" t="s">
        <v>359</v>
      </c>
      <c r="C65" s="3"/>
      <c r="D65" s="109"/>
      <c r="E65" s="25"/>
      <c r="F65" s="25"/>
      <c r="G65" s="25"/>
      <c r="H65" s="25"/>
      <c r="I65" s="25"/>
      <c r="J65" s="25"/>
      <c r="K65" s="25"/>
      <c r="L65" s="3"/>
      <c r="M65" s="3"/>
      <c r="N65" s="298"/>
      <c r="O65" s="298"/>
      <c r="P65" s="298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7" t="s">
        <v>207</v>
      </c>
      <c r="C66" s="3"/>
      <c r="D66" s="109"/>
      <c r="E66" s="415"/>
      <c r="F66" s="415"/>
      <c r="G66" s="415"/>
      <c r="H66" s="415"/>
      <c r="I66" s="415"/>
      <c r="J66" s="415"/>
      <c r="K66" s="415"/>
      <c r="L66" s="3"/>
      <c r="M66" s="3"/>
      <c r="N66" s="419"/>
      <c r="O66" s="419"/>
      <c r="P66" s="419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694" t="s">
        <v>1</v>
      </c>
      <c r="C67" s="694" t="s">
        <v>7</v>
      </c>
      <c r="D67" s="696" t="s">
        <v>8</v>
      </c>
      <c r="E67" s="743"/>
      <c r="F67" s="743"/>
      <c r="G67" s="743"/>
      <c r="H67" s="743"/>
      <c r="I67" s="743"/>
      <c r="J67" s="743"/>
      <c r="K67" s="743"/>
      <c r="L67" s="743"/>
      <c r="M67" s="695" t="s">
        <v>180</v>
      </c>
      <c r="N67" s="695" t="s">
        <v>3</v>
      </c>
      <c r="O67" s="694" t="s">
        <v>4</v>
      </c>
      <c r="P67" s="694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9"/>
      <c r="AS67" s="429"/>
      <c r="AT67" s="429"/>
      <c r="AU67" s="429"/>
      <c r="AV67" s="429"/>
      <c r="AW67" s="429"/>
      <c r="AX67" s="429"/>
      <c r="AY67" s="429"/>
      <c r="AZ67" s="429"/>
      <c r="BA67" s="429"/>
      <c r="BB67" s="429"/>
      <c r="BC67" s="429"/>
      <c r="BD67" s="429"/>
      <c r="BE67" s="429"/>
      <c r="BF67" s="429"/>
      <c r="BG67" s="429"/>
      <c r="BH67" s="429"/>
      <c r="BI67" s="429"/>
      <c r="BJ67" s="429"/>
      <c r="BK67" s="429"/>
      <c r="BL67" s="429"/>
      <c r="BM67" s="429"/>
      <c r="BN67" s="429"/>
      <c r="BO67" s="429"/>
      <c r="BP67" s="429"/>
      <c r="BQ67" s="429"/>
      <c r="BR67" s="429"/>
      <c r="BS67" s="429"/>
      <c r="BT67" s="429"/>
      <c r="BU67" s="429"/>
      <c r="BV67" s="429"/>
      <c r="BW67" s="429"/>
      <c r="BX67" s="429"/>
      <c r="BY67" s="429"/>
      <c r="BZ67" s="429"/>
      <c r="CA67" s="429"/>
      <c r="CB67" s="429"/>
      <c r="CC67" s="429"/>
      <c r="CD67" s="429"/>
      <c r="CE67" s="429"/>
      <c r="CF67" s="429"/>
      <c r="CG67" s="429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429"/>
      <c r="DY67" s="429"/>
      <c r="DZ67" s="429"/>
      <c r="EA67" s="429"/>
      <c r="EB67" s="429"/>
      <c r="EC67" s="429"/>
      <c r="ED67" s="429"/>
      <c r="EE67" s="429"/>
      <c r="EF67" s="429"/>
      <c r="EG67" s="429"/>
      <c r="EH67" s="429"/>
      <c r="EI67" s="429"/>
      <c r="EJ67" s="429"/>
      <c r="EK67" s="429"/>
      <c r="EL67" s="429"/>
      <c r="EM67" s="429"/>
      <c r="EN67" s="429"/>
      <c r="EO67" s="429"/>
      <c r="EP67" s="429"/>
      <c r="EQ67" s="429"/>
      <c r="ER67" s="429"/>
      <c r="ES67" s="429"/>
      <c r="ET67" s="429"/>
      <c r="EU67" s="429"/>
      <c r="EV67" s="429"/>
      <c r="EW67" s="429"/>
      <c r="EX67" s="429"/>
      <c r="EY67" s="429"/>
      <c r="EZ67" s="429"/>
      <c r="FA67" s="429"/>
      <c r="FB67" s="429"/>
      <c r="FC67" s="429"/>
      <c r="FD67" s="429"/>
      <c r="FE67" s="429"/>
      <c r="FF67" s="429"/>
      <c r="FG67" s="429"/>
      <c r="FH67" s="429"/>
      <c r="FI67" s="429"/>
      <c r="FJ67" s="429"/>
      <c r="FK67" s="429"/>
      <c r="FL67" s="429"/>
      <c r="FM67" s="429"/>
      <c r="FN67" s="429"/>
      <c r="FO67" s="429"/>
      <c r="FP67" s="429"/>
      <c r="FQ67" s="429"/>
      <c r="FR67" s="429"/>
      <c r="FS67" s="429"/>
      <c r="FT67" s="429"/>
      <c r="FU67" s="429"/>
      <c r="FV67" s="429"/>
      <c r="FW67" s="429"/>
      <c r="FX67" s="429"/>
      <c r="FY67" s="429"/>
      <c r="FZ67" s="429"/>
      <c r="GA67" s="429"/>
      <c r="GB67" s="429"/>
      <c r="GC67" s="429"/>
      <c r="GD67" s="429"/>
      <c r="GE67" s="429"/>
      <c r="GF67" s="429"/>
      <c r="GG67" s="429"/>
      <c r="GH67" s="429"/>
      <c r="GI67" s="429"/>
      <c r="GJ67" s="429"/>
      <c r="GK67" s="429"/>
      <c r="GL67" s="429"/>
      <c r="GM67" s="429"/>
      <c r="GN67" s="429"/>
      <c r="GO67" s="429"/>
      <c r="GP67" s="429"/>
      <c r="GQ67" s="429"/>
      <c r="GR67" s="429"/>
      <c r="GS67" s="429"/>
      <c r="GT67" s="429"/>
      <c r="GU67" s="429"/>
      <c r="GV67" s="429"/>
      <c r="GW67" s="429"/>
      <c r="GX67" s="429"/>
      <c r="GY67" s="429"/>
      <c r="GZ67" s="429"/>
      <c r="HA67" s="429"/>
      <c r="HB67" s="429"/>
      <c r="HC67" s="429"/>
      <c r="HD67" s="429"/>
      <c r="HE67" s="429"/>
      <c r="HF67" s="429"/>
      <c r="HG67" s="429"/>
      <c r="HH67" s="429"/>
      <c r="HI67" s="429"/>
      <c r="HJ67" s="429"/>
      <c r="HK67" s="429"/>
      <c r="HL67" s="429"/>
      <c r="HM67" s="429"/>
      <c r="HN67" s="429"/>
      <c r="HO67" s="429"/>
      <c r="HP67" s="429"/>
      <c r="HQ67" s="429"/>
      <c r="HR67" s="429"/>
      <c r="HS67" s="429"/>
      <c r="HT67" s="429"/>
      <c r="HU67" s="429"/>
      <c r="HV67" s="429"/>
      <c r="HW67" s="429"/>
      <c r="HX67" s="429"/>
      <c r="HY67" s="429"/>
      <c r="HZ67" s="429"/>
      <c r="IA67" s="429"/>
      <c r="IB67" s="429"/>
      <c r="IC67" s="429"/>
      <c r="ID67" s="429"/>
      <c r="IE67" s="429"/>
      <c r="IF67" s="429"/>
      <c r="IG67" s="429"/>
      <c r="IH67" s="429"/>
      <c r="II67" s="429"/>
      <c r="IJ67" s="429"/>
      <c r="IK67" s="429"/>
      <c r="IL67" s="429"/>
      <c r="IM67" s="429"/>
      <c r="IN67" s="429"/>
      <c r="IO67" s="429"/>
      <c r="IP67" s="429"/>
      <c r="IQ67" s="429"/>
    </row>
    <row r="68" spans="1:251" s="65" customFormat="1" ht="15.75" customHeight="1">
      <c r="A68" s="356"/>
      <c r="B68" s="742"/>
      <c r="C68" s="742"/>
      <c r="D68" s="743"/>
      <c r="E68" s="743"/>
      <c r="F68" s="743"/>
      <c r="G68" s="743"/>
      <c r="H68" s="743"/>
      <c r="I68" s="743"/>
      <c r="J68" s="743"/>
      <c r="K68" s="743"/>
      <c r="L68" s="743"/>
      <c r="M68" s="695"/>
      <c r="N68" s="742"/>
      <c r="O68" s="742"/>
      <c r="P68" s="742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9"/>
      <c r="C69" s="118"/>
      <c r="D69" s="700"/>
      <c r="E69" s="701"/>
      <c r="F69" s="701"/>
      <c r="G69" s="701"/>
      <c r="H69" s="701"/>
      <c r="I69" s="701"/>
      <c r="J69" s="701"/>
      <c r="K69" s="701"/>
      <c r="L69" s="702"/>
      <c r="M69" s="33"/>
      <c r="N69" s="149"/>
      <c r="O69" s="233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462"/>
      <c r="AI69" s="462"/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9"/>
      <c r="C70" s="32"/>
      <c r="D70" s="700"/>
      <c r="E70" s="701"/>
      <c r="F70" s="701"/>
      <c r="G70" s="701"/>
      <c r="H70" s="701"/>
      <c r="I70" s="701"/>
      <c r="J70" s="701"/>
      <c r="K70" s="701"/>
      <c r="L70" s="702"/>
      <c r="M70" s="33"/>
      <c r="N70" s="149"/>
      <c r="O70" s="233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9"/>
      <c r="C71" s="32"/>
      <c r="D71" s="700"/>
      <c r="E71" s="701"/>
      <c r="F71" s="701"/>
      <c r="G71" s="701"/>
      <c r="H71" s="701"/>
      <c r="I71" s="701"/>
      <c r="J71" s="701"/>
      <c r="K71" s="701"/>
      <c r="L71" s="702"/>
      <c r="M71" s="33"/>
      <c r="N71" s="149"/>
      <c r="O71" s="233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9"/>
      <c r="C72" s="32"/>
      <c r="D72" s="700"/>
      <c r="E72" s="701"/>
      <c r="F72" s="701"/>
      <c r="G72" s="701"/>
      <c r="H72" s="701"/>
      <c r="I72" s="701"/>
      <c r="J72" s="701"/>
      <c r="K72" s="701"/>
      <c r="L72" s="702"/>
      <c r="M72" s="33"/>
      <c r="N72" s="149"/>
      <c r="O72" s="233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9"/>
      <c r="C73" s="32"/>
      <c r="D73" s="700"/>
      <c r="E73" s="701"/>
      <c r="F73" s="701"/>
      <c r="G73" s="701"/>
      <c r="H73" s="701"/>
      <c r="I73" s="701"/>
      <c r="J73" s="701"/>
      <c r="K73" s="701"/>
      <c r="L73" s="702"/>
      <c r="M73" s="33"/>
      <c r="N73" s="149"/>
      <c r="O73" s="233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9"/>
      <c r="C74" s="32"/>
      <c r="D74" s="700"/>
      <c r="E74" s="701"/>
      <c r="F74" s="701"/>
      <c r="G74" s="701"/>
      <c r="H74" s="701"/>
      <c r="I74" s="701"/>
      <c r="J74" s="701"/>
      <c r="K74" s="701"/>
      <c r="L74" s="702"/>
      <c r="M74" s="33"/>
      <c r="N74" s="149"/>
      <c r="O74" s="233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9"/>
      <c r="C75" s="32"/>
      <c r="D75" s="700"/>
      <c r="E75" s="701"/>
      <c r="F75" s="701"/>
      <c r="G75" s="701"/>
      <c r="H75" s="701"/>
      <c r="I75" s="701"/>
      <c r="J75" s="701"/>
      <c r="K75" s="701"/>
      <c r="L75" s="702"/>
      <c r="M75" s="33"/>
      <c r="N75" s="149"/>
      <c r="O75" s="233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9"/>
      <c r="C76" s="32"/>
      <c r="D76" s="700"/>
      <c r="E76" s="701"/>
      <c r="F76" s="701"/>
      <c r="G76" s="701"/>
      <c r="H76" s="701"/>
      <c r="I76" s="701"/>
      <c r="J76" s="701"/>
      <c r="K76" s="701"/>
      <c r="L76" s="702"/>
      <c r="M76" s="33"/>
      <c r="N76" s="149"/>
      <c r="O76" s="233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9"/>
      <c r="C77" s="32"/>
      <c r="D77" s="700"/>
      <c r="E77" s="701"/>
      <c r="F77" s="701"/>
      <c r="G77" s="701"/>
      <c r="H77" s="701"/>
      <c r="I77" s="701"/>
      <c r="J77" s="701"/>
      <c r="K77" s="701"/>
      <c r="L77" s="702"/>
      <c r="M77" s="33"/>
      <c r="N77" s="149"/>
      <c r="O77" s="233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9"/>
      <c r="C78" s="32"/>
      <c r="D78" s="700"/>
      <c r="E78" s="701"/>
      <c r="F78" s="701"/>
      <c r="G78" s="701"/>
      <c r="H78" s="701"/>
      <c r="I78" s="701"/>
      <c r="J78" s="701"/>
      <c r="K78" s="701"/>
      <c r="L78" s="702"/>
      <c r="M78" s="33"/>
      <c r="N78" s="149"/>
      <c r="O78" s="233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9"/>
      <c r="C79" s="32"/>
      <c r="D79" s="700"/>
      <c r="E79" s="701"/>
      <c r="F79" s="701"/>
      <c r="G79" s="701"/>
      <c r="H79" s="701"/>
      <c r="I79" s="701"/>
      <c r="J79" s="701"/>
      <c r="K79" s="701"/>
      <c r="L79" s="702"/>
      <c r="M79" s="33"/>
      <c r="N79" s="149"/>
      <c r="O79" s="233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9"/>
      <c r="C80" s="32"/>
      <c r="D80" s="700"/>
      <c r="E80" s="701"/>
      <c r="F80" s="701"/>
      <c r="G80" s="701"/>
      <c r="H80" s="701"/>
      <c r="I80" s="701"/>
      <c r="J80" s="701"/>
      <c r="K80" s="701"/>
      <c r="L80" s="702"/>
      <c r="M80" s="33"/>
      <c r="N80" s="149"/>
      <c r="O80" s="233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9"/>
      <c r="C81" s="32"/>
      <c r="D81" s="700"/>
      <c r="E81" s="701"/>
      <c r="F81" s="701"/>
      <c r="G81" s="701"/>
      <c r="H81" s="701"/>
      <c r="I81" s="701"/>
      <c r="J81" s="701"/>
      <c r="K81" s="701"/>
      <c r="L81" s="702"/>
      <c r="M81" s="33"/>
      <c r="N81" s="149"/>
      <c r="O81" s="233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9"/>
      <c r="C82" s="32"/>
      <c r="D82" s="700"/>
      <c r="E82" s="701"/>
      <c r="F82" s="701"/>
      <c r="G82" s="701"/>
      <c r="H82" s="701"/>
      <c r="I82" s="701"/>
      <c r="J82" s="701"/>
      <c r="K82" s="701"/>
      <c r="L82" s="702"/>
      <c r="M82" s="33"/>
      <c r="N82" s="149"/>
      <c r="O82" s="233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9"/>
      <c r="C83" s="32"/>
      <c r="D83" s="700"/>
      <c r="E83" s="701"/>
      <c r="F83" s="701"/>
      <c r="G83" s="701"/>
      <c r="H83" s="701"/>
      <c r="I83" s="701"/>
      <c r="J83" s="701"/>
      <c r="K83" s="701"/>
      <c r="L83" s="702"/>
      <c r="M83" s="33"/>
      <c r="N83" s="149"/>
      <c r="O83" s="233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9"/>
      <c r="C84" s="32"/>
      <c r="D84" s="700"/>
      <c r="E84" s="701"/>
      <c r="F84" s="701"/>
      <c r="G84" s="701"/>
      <c r="H84" s="701"/>
      <c r="I84" s="701"/>
      <c r="J84" s="701"/>
      <c r="K84" s="701"/>
      <c r="L84" s="702"/>
      <c r="M84" s="33"/>
      <c r="N84" s="149"/>
      <c r="O84" s="233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9"/>
      <c r="C85" s="32"/>
      <c r="D85" s="700"/>
      <c r="E85" s="701"/>
      <c r="F85" s="701"/>
      <c r="G85" s="701"/>
      <c r="H85" s="701"/>
      <c r="I85" s="701"/>
      <c r="J85" s="701"/>
      <c r="K85" s="701"/>
      <c r="L85" s="702"/>
      <c r="M85" s="33"/>
      <c r="N85" s="149"/>
      <c r="O85" s="233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9"/>
      <c r="C86" s="32"/>
      <c r="D86" s="700"/>
      <c r="E86" s="701"/>
      <c r="F86" s="701"/>
      <c r="G86" s="701"/>
      <c r="H86" s="701"/>
      <c r="I86" s="701"/>
      <c r="J86" s="701"/>
      <c r="K86" s="701"/>
      <c r="L86" s="702"/>
      <c r="M86" s="33"/>
      <c r="N86" s="149"/>
      <c r="O86" s="233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9"/>
      <c r="C87" s="32"/>
      <c r="D87" s="700"/>
      <c r="E87" s="701"/>
      <c r="F87" s="701"/>
      <c r="G87" s="701"/>
      <c r="H87" s="701"/>
      <c r="I87" s="701"/>
      <c r="J87" s="701"/>
      <c r="K87" s="701"/>
      <c r="L87" s="702"/>
      <c r="M87" s="33"/>
      <c r="N87" s="149"/>
      <c r="O87" s="233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9"/>
      <c r="C88" s="32"/>
      <c r="D88" s="700"/>
      <c r="E88" s="701"/>
      <c r="F88" s="701"/>
      <c r="G88" s="701"/>
      <c r="H88" s="701"/>
      <c r="I88" s="701"/>
      <c r="J88" s="701"/>
      <c r="K88" s="701"/>
      <c r="L88" s="702"/>
      <c r="M88" s="33"/>
      <c r="N88" s="149"/>
      <c r="O88" s="233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9"/>
      <c r="C89" s="32"/>
      <c r="D89" s="700"/>
      <c r="E89" s="701"/>
      <c r="F89" s="701"/>
      <c r="G89" s="701"/>
      <c r="H89" s="701"/>
      <c r="I89" s="701"/>
      <c r="J89" s="701"/>
      <c r="K89" s="701"/>
      <c r="L89" s="702"/>
      <c r="M89" s="33"/>
      <c r="N89" s="149"/>
      <c r="O89" s="233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9"/>
      <c r="C90" s="32"/>
      <c r="D90" s="700"/>
      <c r="E90" s="701"/>
      <c r="F90" s="701"/>
      <c r="G90" s="701"/>
      <c r="H90" s="701"/>
      <c r="I90" s="701"/>
      <c r="J90" s="701"/>
      <c r="K90" s="701"/>
      <c r="L90" s="702"/>
      <c r="M90" s="33"/>
      <c r="N90" s="149"/>
      <c r="O90" s="233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9"/>
      <c r="C91" s="32"/>
      <c r="D91" s="700"/>
      <c r="E91" s="701"/>
      <c r="F91" s="701"/>
      <c r="G91" s="701"/>
      <c r="H91" s="701"/>
      <c r="I91" s="701"/>
      <c r="J91" s="701"/>
      <c r="K91" s="701"/>
      <c r="L91" s="702"/>
      <c r="M91" s="33"/>
      <c r="N91" s="149"/>
      <c r="O91" s="233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9"/>
      <c r="C92" s="32"/>
      <c r="D92" s="700"/>
      <c r="E92" s="701"/>
      <c r="F92" s="701"/>
      <c r="G92" s="701"/>
      <c r="H92" s="701"/>
      <c r="I92" s="701"/>
      <c r="J92" s="701"/>
      <c r="K92" s="701"/>
      <c r="L92" s="702"/>
      <c r="M92" s="33"/>
      <c r="N92" s="149"/>
      <c r="O92" s="233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9"/>
      <c r="C93" s="32"/>
      <c r="D93" s="700"/>
      <c r="E93" s="701"/>
      <c r="F93" s="701"/>
      <c r="G93" s="701"/>
      <c r="H93" s="701"/>
      <c r="I93" s="701"/>
      <c r="J93" s="701"/>
      <c r="K93" s="701"/>
      <c r="L93" s="702"/>
      <c r="M93" s="33"/>
      <c r="N93" s="149"/>
      <c r="O93" s="233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9"/>
      <c r="C94" s="32"/>
      <c r="D94" s="700"/>
      <c r="E94" s="701"/>
      <c r="F94" s="701"/>
      <c r="G94" s="701"/>
      <c r="H94" s="701"/>
      <c r="I94" s="701"/>
      <c r="J94" s="701"/>
      <c r="K94" s="701"/>
      <c r="L94" s="702"/>
      <c r="M94" s="33"/>
      <c r="N94" s="149"/>
      <c r="O94" s="233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9"/>
      <c r="C95" s="32"/>
      <c r="D95" s="700"/>
      <c r="E95" s="701"/>
      <c r="F95" s="701"/>
      <c r="G95" s="701"/>
      <c r="H95" s="701"/>
      <c r="I95" s="701"/>
      <c r="J95" s="701"/>
      <c r="K95" s="701"/>
      <c r="L95" s="702"/>
      <c r="M95" s="33"/>
      <c r="N95" s="149"/>
      <c r="O95" s="233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9"/>
      <c r="C96" s="32"/>
      <c r="D96" s="700"/>
      <c r="E96" s="701"/>
      <c r="F96" s="701"/>
      <c r="G96" s="701"/>
      <c r="H96" s="701"/>
      <c r="I96" s="701"/>
      <c r="J96" s="701"/>
      <c r="K96" s="701"/>
      <c r="L96" s="702"/>
      <c r="M96" s="33"/>
      <c r="N96" s="149"/>
      <c r="O96" s="233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9"/>
      <c r="C97" s="32"/>
      <c r="D97" s="700"/>
      <c r="E97" s="701"/>
      <c r="F97" s="701"/>
      <c r="G97" s="701"/>
      <c r="H97" s="701"/>
      <c r="I97" s="701"/>
      <c r="J97" s="701"/>
      <c r="K97" s="701"/>
      <c r="L97" s="702"/>
      <c r="M97" s="33"/>
      <c r="N97" s="149"/>
      <c r="O97" s="233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9"/>
      <c r="C98" s="32"/>
      <c r="D98" s="700"/>
      <c r="E98" s="701"/>
      <c r="F98" s="701"/>
      <c r="G98" s="701"/>
      <c r="H98" s="701"/>
      <c r="I98" s="701"/>
      <c r="J98" s="701"/>
      <c r="K98" s="701"/>
      <c r="L98" s="702"/>
      <c r="M98" s="33"/>
      <c r="N98" s="149"/>
      <c r="O98" s="233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462"/>
      <c r="AI98" s="462"/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9"/>
      <c r="C99" s="32"/>
      <c r="D99" s="700"/>
      <c r="E99" s="701"/>
      <c r="F99" s="701"/>
      <c r="G99" s="701"/>
      <c r="H99" s="701"/>
      <c r="I99" s="701"/>
      <c r="J99" s="701"/>
      <c r="K99" s="701"/>
      <c r="L99" s="702"/>
      <c r="M99" s="33"/>
      <c r="N99" s="149"/>
      <c r="O99" s="233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462"/>
      <c r="AI99" s="462"/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9"/>
      <c r="C100" s="32"/>
      <c r="D100" s="700"/>
      <c r="E100" s="701"/>
      <c r="F100" s="701"/>
      <c r="G100" s="701"/>
      <c r="H100" s="701"/>
      <c r="I100" s="701"/>
      <c r="J100" s="701"/>
      <c r="K100" s="701"/>
      <c r="L100" s="702"/>
      <c r="M100" s="33"/>
      <c r="N100" s="149"/>
      <c r="O100" s="233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9"/>
      <c r="C101" s="32"/>
      <c r="D101" s="700"/>
      <c r="E101" s="701"/>
      <c r="F101" s="701"/>
      <c r="G101" s="701"/>
      <c r="H101" s="701"/>
      <c r="I101" s="701"/>
      <c r="J101" s="701"/>
      <c r="K101" s="701"/>
      <c r="L101" s="702"/>
      <c r="M101" s="33"/>
      <c r="N101" s="149"/>
      <c r="O101" s="233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9"/>
      <c r="C102" s="32"/>
      <c r="D102" s="700"/>
      <c r="E102" s="701"/>
      <c r="F102" s="701"/>
      <c r="G102" s="701"/>
      <c r="H102" s="701"/>
      <c r="I102" s="701"/>
      <c r="J102" s="701"/>
      <c r="K102" s="701"/>
      <c r="L102" s="702"/>
      <c r="M102" s="33"/>
      <c r="N102" s="149"/>
      <c r="O102" s="233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9"/>
      <c r="C103" s="32"/>
      <c r="D103" s="700"/>
      <c r="E103" s="701"/>
      <c r="F103" s="701"/>
      <c r="G103" s="701"/>
      <c r="H103" s="701"/>
      <c r="I103" s="701"/>
      <c r="J103" s="701"/>
      <c r="K103" s="701"/>
      <c r="L103" s="702"/>
      <c r="M103" s="33"/>
      <c r="N103" s="149"/>
      <c r="O103" s="233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9"/>
      <c r="C104" s="32"/>
      <c r="D104" s="700"/>
      <c r="E104" s="701"/>
      <c r="F104" s="701"/>
      <c r="G104" s="701"/>
      <c r="H104" s="701"/>
      <c r="I104" s="701"/>
      <c r="J104" s="701"/>
      <c r="K104" s="701"/>
      <c r="L104" s="702"/>
      <c r="M104" s="33"/>
      <c r="N104" s="149"/>
      <c r="O104" s="233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9"/>
      <c r="C105" s="32"/>
      <c r="D105" s="700"/>
      <c r="E105" s="701"/>
      <c r="F105" s="701"/>
      <c r="G105" s="701"/>
      <c r="H105" s="701"/>
      <c r="I105" s="701"/>
      <c r="J105" s="701"/>
      <c r="K105" s="701"/>
      <c r="L105" s="702"/>
      <c r="M105" s="33"/>
      <c r="N105" s="149"/>
      <c r="O105" s="233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9"/>
      <c r="C106" s="32"/>
      <c r="D106" s="700"/>
      <c r="E106" s="701"/>
      <c r="F106" s="701"/>
      <c r="G106" s="701"/>
      <c r="H106" s="701"/>
      <c r="I106" s="701"/>
      <c r="J106" s="701"/>
      <c r="K106" s="701"/>
      <c r="L106" s="702"/>
      <c r="M106" s="33"/>
      <c r="N106" s="149"/>
      <c r="O106" s="233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9"/>
      <c r="C107" s="32"/>
      <c r="D107" s="700"/>
      <c r="E107" s="701"/>
      <c r="F107" s="701"/>
      <c r="G107" s="701"/>
      <c r="H107" s="701"/>
      <c r="I107" s="701"/>
      <c r="J107" s="701"/>
      <c r="K107" s="701"/>
      <c r="L107" s="702"/>
      <c r="M107" s="33"/>
      <c r="N107" s="149"/>
      <c r="O107" s="233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9"/>
      <c r="C108" s="32"/>
      <c r="D108" s="700"/>
      <c r="E108" s="701"/>
      <c r="F108" s="701"/>
      <c r="G108" s="701"/>
      <c r="H108" s="701"/>
      <c r="I108" s="701"/>
      <c r="J108" s="701"/>
      <c r="K108" s="701"/>
      <c r="L108" s="702"/>
      <c r="M108" s="33"/>
      <c r="N108" s="149"/>
      <c r="O108" s="233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9"/>
      <c r="C109" s="32"/>
      <c r="D109" s="700"/>
      <c r="E109" s="701"/>
      <c r="F109" s="701"/>
      <c r="G109" s="701"/>
      <c r="H109" s="701"/>
      <c r="I109" s="701"/>
      <c r="J109" s="701"/>
      <c r="K109" s="701"/>
      <c r="L109" s="702"/>
      <c r="M109" s="33"/>
      <c r="N109" s="149"/>
      <c r="O109" s="233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9"/>
      <c r="C110" s="32"/>
      <c r="D110" s="700"/>
      <c r="E110" s="701"/>
      <c r="F110" s="701"/>
      <c r="G110" s="701"/>
      <c r="H110" s="701"/>
      <c r="I110" s="701"/>
      <c r="J110" s="701"/>
      <c r="K110" s="701"/>
      <c r="L110" s="702"/>
      <c r="M110" s="33"/>
      <c r="N110" s="149"/>
      <c r="O110" s="233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9"/>
      <c r="C111" s="32"/>
      <c r="D111" s="700"/>
      <c r="E111" s="701"/>
      <c r="F111" s="701"/>
      <c r="G111" s="701"/>
      <c r="H111" s="701"/>
      <c r="I111" s="701"/>
      <c r="J111" s="701"/>
      <c r="K111" s="701"/>
      <c r="L111" s="702"/>
      <c r="M111" s="33"/>
      <c r="N111" s="149"/>
      <c r="O111" s="233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9"/>
      <c r="C112" s="32"/>
      <c r="D112" s="700"/>
      <c r="E112" s="701"/>
      <c r="F112" s="701"/>
      <c r="G112" s="701"/>
      <c r="H112" s="701"/>
      <c r="I112" s="701"/>
      <c r="J112" s="701"/>
      <c r="K112" s="701"/>
      <c r="L112" s="702"/>
      <c r="M112" s="33"/>
      <c r="N112" s="149"/>
      <c r="O112" s="233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9"/>
      <c r="C113" s="32"/>
      <c r="D113" s="700"/>
      <c r="E113" s="701"/>
      <c r="F113" s="701"/>
      <c r="G113" s="701"/>
      <c r="H113" s="701"/>
      <c r="I113" s="701"/>
      <c r="J113" s="701"/>
      <c r="K113" s="701"/>
      <c r="L113" s="702"/>
      <c r="M113" s="33"/>
      <c r="N113" s="149"/>
      <c r="O113" s="233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9"/>
      <c r="C114" s="32"/>
      <c r="D114" s="700"/>
      <c r="E114" s="701"/>
      <c r="F114" s="701"/>
      <c r="G114" s="701"/>
      <c r="H114" s="701"/>
      <c r="I114" s="701"/>
      <c r="J114" s="701"/>
      <c r="K114" s="701"/>
      <c r="L114" s="702"/>
      <c r="M114" s="33"/>
      <c r="N114" s="149"/>
      <c r="O114" s="233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9"/>
      <c r="C115" s="32"/>
      <c r="D115" s="700"/>
      <c r="E115" s="701"/>
      <c r="F115" s="701"/>
      <c r="G115" s="701"/>
      <c r="H115" s="701"/>
      <c r="I115" s="701"/>
      <c r="J115" s="701"/>
      <c r="K115" s="701"/>
      <c r="L115" s="702"/>
      <c r="M115" s="33"/>
      <c r="N115" s="149"/>
      <c r="O115" s="233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5"/>
      <c r="Q116" s="248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  <c r="IO116" s="239"/>
      <c r="IP116" s="239"/>
      <c r="IQ116" s="239"/>
    </row>
    <row r="117" spans="1:251" s="56" customFormat="1" ht="21.75" customHeight="1">
      <c r="A117" s="472"/>
      <c r="B117" s="697" t="s">
        <v>260</v>
      </c>
      <c r="C117" s="698"/>
      <c r="D117" s="698"/>
      <c r="E117" s="698"/>
      <c r="F117" s="698"/>
      <c r="G117" s="698"/>
      <c r="H117" s="698"/>
      <c r="I117" s="698"/>
      <c r="J117" s="698"/>
      <c r="K117" s="698"/>
      <c r="L117" s="698"/>
      <c r="M117" s="698"/>
      <c r="N117" s="698"/>
      <c r="O117" s="698"/>
      <c r="P117" s="699"/>
      <c r="Q117" s="46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6" customFormat="1" ht="21.75" customHeight="1">
      <c r="A118" s="472"/>
      <c r="B118" s="711" t="s">
        <v>259</v>
      </c>
      <c r="C118" s="712"/>
      <c r="D118" s="712"/>
      <c r="E118" s="712"/>
      <c r="F118" s="712"/>
      <c r="G118" s="712"/>
      <c r="H118" s="712"/>
      <c r="I118" s="712"/>
      <c r="J118" s="712"/>
      <c r="K118" s="712"/>
      <c r="L118" s="712"/>
      <c r="M118" s="712"/>
      <c r="N118" s="712"/>
      <c r="O118" s="712"/>
      <c r="P118" s="713"/>
      <c r="Q118" s="46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ht="12" customHeight="1">
      <c r="A119" s="271"/>
      <c r="B119" s="288" t="str">
        <f>B65</f>
        <v>FAPESP,  MAIO DE 2013</v>
      </c>
      <c r="C119" s="3"/>
      <c r="D119" s="109"/>
      <c r="E119" s="300"/>
      <c r="F119" s="300"/>
      <c r="G119" s="300"/>
      <c r="H119" s="300"/>
      <c r="I119" s="300"/>
      <c r="J119" s="300"/>
      <c r="K119" s="300"/>
      <c r="L119" s="3"/>
      <c r="M119" s="3"/>
      <c r="N119" s="298"/>
      <c r="O119" s="298"/>
      <c r="P119" s="298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148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149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32"/>
      <c r="C167" s="3"/>
      <c r="D167" s="109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706" t="s">
        <v>173</v>
      </c>
      <c r="C168" s="706"/>
      <c r="D168" s="706"/>
      <c r="E168" s="706"/>
      <c r="F168" s="706"/>
      <c r="G168" s="706"/>
      <c r="H168" s="706"/>
      <c r="I168" s="706"/>
      <c r="J168" s="706"/>
      <c r="K168" s="706"/>
      <c r="L168" s="706"/>
      <c r="M168" s="706"/>
      <c r="N168" s="706"/>
      <c r="O168" s="706"/>
      <c r="P168" s="25"/>
      <c r="Q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06" t="s">
        <v>9</v>
      </c>
      <c r="C169" s="706"/>
      <c r="D169" s="706"/>
      <c r="E169" s="706"/>
      <c r="F169" s="706"/>
      <c r="G169" s="706"/>
      <c r="H169" s="706"/>
      <c r="I169" s="706"/>
      <c r="J169" s="706"/>
      <c r="K169" s="706"/>
      <c r="L169" s="706"/>
      <c r="M169" s="706"/>
      <c r="N169" s="706"/>
      <c r="O169" s="706"/>
      <c r="P169" s="25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2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03" t="s">
        <v>10</v>
      </c>
      <c r="C171" s="704"/>
      <c r="D171" s="704"/>
      <c r="E171" s="704"/>
      <c r="F171" s="704"/>
      <c r="G171" s="704"/>
      <c r="H171" s="704"/>
      <c r="I171" s="704"/>
      <c r="J171" s="704"/>
      <c r="K171" s="704"/>
      <c r="L171" s="704"/>
      <c r="M171" s="704"/>
      <c r="N171" s="704"/>
      <c r="O171" s="704"/>
      <c r="P171" s="705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3"/>
      <c r="C172" s="143"/>
      <c r="D172" s="68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25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161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279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280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9" customFormat="1" ht="14.25" customHeight="1">
      <c r="A179" s="353"/>
      <c r="B179" s="49" t="s">
        <v>281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9" customFormat="1" ht="14.25" customHeight="1">
      <c r="A180" s="353"/>
      <c r="B180" s="49" t="s">
        <v>282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9" customFormat="1" ht="14.25" customHeight="1">
      <c r="A181" s="353"/>
      <c r="B181" s="49" t="s">
        <v>283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284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285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274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8"/>
      <c r="B186" s="56" t="s">
        <v>273</v>
      </c>
      <c r="C186" s="295"/>
      <c r="D186" s="559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Q186" s="16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</row>
    <row r="187" spans="1:251" s="6" customFormat="1" ht="18" customHeight="1">
      <c r="A187" s="358"/>
      <c r="B187" s="294" t="s">
        <v>162</v>
      </c>
      <c r="D187" s="8"/>
      <c r="Q187" s="16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  <c r="AO187" s="296"/>
      <c r="AP187" s="296"/>
      <c r="AQ187" s="29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</row>
    <row r="188" spans="1:251" s="6" customFormat="1" ht="18" customHeight="1">
      <c r="A188" s="358"/>
      <c r="B188" s="52" t="s">
        <v>163</v>
      </c>
      <c r="D188" s="8"/>
      <c r="Q188" s="16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  <c r="AB188" s="296"/>
      <c r="AC188" s="296"/>
      <c r="AD188" s="296"/>
      <c r="AE188" s="296"/>
      <c r="AF188" s="296"/>
      <c r="AG188" s="296"/>
      <c r="AH188" s="296"/>
      <c r="AI188" s="296"/>
      <c r="AJ188" s="296"/>
      <c r="AK188" s="296"/>
      <c r="AL188" s="296"/>
      <c r="AM188" s="296"/>
      <c r="AN188" s="296"/>
      <c r="AO188" s="296"/>
      <c r="AP188" s="296"/>
      <c r="AQ188" s="29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</row>
    <row r="189" spans="1:251" ht="4.5" customHeight="1">
      <c r="A189" s="359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9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694" t="s">
        <v>1</v>
      </c>
      <c r="C191" s="694" t="s">
        <v>7</v>
      </c>
      <c r="D191" s="696" t="s">
        <v>8</v>
      </c>
      <c r="E191" s="696"/>
      <c r="F191" s="696"/>
      <c r="G191" s="696"/>
      <c r="H191" s="696"/>
      <c r="I191" s="696"/>
      <c r="J191" s="696"/>
      <c r="K191" s="696"/>
      <c r="L191" s="696"/>
      <c r="M191" s="695" t="s">
        <v>180</v>
      </c>
      <c r="N191" s="695" t="s">
        <v>3</v>
      </c>
      <c r="O191" s="694" t="s">
        <v>4</v>
      </c>
      <c r="P191" s="694" t="s">
        <v>2</v>
      </c>
    </row>
    <row r="192" spans="1:251" ht="18" customHeight="1">
      <c r="B192" s="694"/>
      <c r="C192" s="694"/>
      <c r="D192" s="696"/>
      <c r="E192" s="696"/>
      <c r="F192" s="696"/>
      <c r="G192" s="696"/>
      <c r="H192" s="696"/>
      <c r="I192" s="696"/>
      <c r="J192" s="696"/>
      <c r="K192" s="696"/>
      <c r="L192" s="696"/>
      <c r="M192" s="695"/>
      <c r="N192" s="695"/>
      <c r="O192" s="694"/>
      <c r="P192" s="694"/>
    </row>
    <row r="193" spans="2:16" ht="18" customHeight="1">
      <c r="B193" s="380">
        <v>1</v>
      </c>
      <c r="C193" s="168">
        <v>1</v>
      </c>
      <c r="D193" s="716" t="s">
        <v>17</v>
      </c>
      <c r="E193" s="717"/>
      <c r="F193" s="717"/>
      <c r="G193" s="717"/>
      <c r="H193" s="717"/>
      <c r="I193" s="717"/>
      <c r="J193" s="717"/>
      <c r="K193" s="717"/>
      <c r="L193" s="718"/>
      <c r="M193" s="268"/>
      <c r="N193" s="208">
        <v>500</v>
      </c>
      <c r="O193" s="233">
        <f>IF(C193=0,0,C193*N193)</f>
        <v>500</v>
      </c>
      <c r="P193" s="53"/>
    </row>
    <row r="194" spans="2:16" ht="18" customHeight="1">
      <c r="B194" s="380" t="s">
        <v>18</v>
      </c>
      <c r="C194" s="168">
        <v>2</v>
      </c>
      <c r="D194" s="716" t="s">
        <v>19</v>
      </c>
      <c r="E194" s="717"/>
      <c r="F194" s="717"/>
      <c r="G194" s="717"/>
      <c r="H194" s="717"/>
      <c r="I194" s="717"/>
      <c r="J194" s="717"/>
      <c r="K194" s="717"/>
      <c r="L194" s="718"/>
      <c r="M194" s="268"/>
      <c r="N194" s="208">
        <v>46</v>
      </c>
      <c r="O194" s="233">
        <f>IF(C194=0,0,C194*N194)</f>
        <v>92</v>
      </c>
      <c r="P194" s="53"/>
    </row>
    <row r="195" spans="2:16" ht="18" customHeight="1">
      <c r="B195" s="380" t="s">
        <v>20</v>
      </c>
      <c r="C195" s="168">
        <v>2</v>
      </c>
      <c r="D195" s="716" t="s">
        <v>21</v>
      </c>
      <c r="E195" s="717"/>
      <c r="F195" s="717"/>
      <c r="G195" s="717"/>
      <c r="H195" s="717"/>
      <c r="I195" s="717"/>
      <c r="J195" s="717"/>
      <c r="K195" s="717"/>
      <c r="L195" s="718"/>
      <c r="M195" s="268"/>
      <c r="N195" s="208">
        <v>46</v>
      </c>
      <c r="O195" s="233">
        <f>IF(C195=0,0,C195*N195)</f>
        <v>92</v>
      </c>
      <c r="P195" s="53"/>
    </row>
    <row r="196" spans="2:16" ht="18" customHeight="1">
      <c r="B196" s="380">
        <v>2</v>
      </c>
      <c r="C196" s="168">
        <v>1</v>
      </c>
      <c r="D196" s="716" t="s">
        <v>22</v>
      </c>
      <c r="E196" s="717"/>
      <c r="F196" s="717"/>
      <c r="G196" s="717"/>
      <c r="H196" s="717"/>
      <c r="I196" s="717"/>
      <c r="J196" s="717"/>
      <c r="K196" s="717"/>
      <c r="L196" s="718"/>
      <c r="M196" s="268"/>
      <c r="N196" s="208">
        <v>1100</v>
      </c>
      <c r="O196" s="233">
        <f>IF(C196=0,0,C196*N196)</f>
        <v>1100</v>
      </c>
      <c r="P196" s="53"/>
    </row>
    <row r="197" spans="2:16" ht="18.75" customHeight="1">
      <c r="B197" s="380" t="s">
        <v>77</v>
      </c>
      <c r="C197" s="168">
        <v>1</v>
      </c>
      <c r="D197" s="716" t="s">
        <v>23</v>
      </c>
      <c r="E197" s="717"/>
      <c r="F197" s="717"/>
      <c r="G197" s="717"/>
      <c r="H197" s="717"/>
      <c r="I197" s="717"/>
      <c r="J197" s="717"/>
      <c r="K197" s="717"/>
      <c r="L197" s="718"/>
      <c r="M197" s="268"/>
      <c r="N197" s="208">
        <v>50</v>
      </c>
      <c r="O197" s="233">
        <f>IF(C197=0,0,C197*N197)</f>
        <v>50</v>
      </c>
      <c r="P197" s="53"/>
    </row>
    <row r="198" spans="2:16" ht="19.5" customHeight="1">
      <c r="B198" s="714"/>
      <c r="C198" s="715"/>
      <c r="D198" s="715"/>
      <c r="E198" s="715"/>
      <c r="F198" s="715"/>
      <c r="G198" s="715"/>
      <c r="H198" s="715"/>
      <c r="I198" s="715"/>
      <c r="J198" s="715"/>
      <c r="K198" s="715"/>
      <c r="L198" s="715"/>
      <c r="M198" s="715"/>
      <c r="N198" s="54" t="s">
        <v>5</v>
      </c>
      <c r="O198" s="228">
        <f>SUM(O193:P197)</f>
        <v>1834</v>
      </c>
      <c r="P198" s="53"/>
    </row>
    <row r="199" spans="2:16" ht="21" customHeight="1">
      <c r="B199" s="614" t="s">
        <v>165</v>
      </c>
      <c r="C199" s="615"/>
      <c r="D199" s="616"/>
      <c r="E199" s="615"/>
      <c r="F199" s="615"/>
      <c r="G199" s="615"/>
      <c r="H199" s="615"/>
      <c r="I199" s="615"/>
      <c r="J199" s="615"/>
      <c r="K199" s="615"/>
      <c r="L199" s="615"/>
      <c r="M199" s="615"/>
      <c r="N199" s="615"/>
      <c r="O199" s="615"/>
      <c r="P199" s="615"/>
    </row>
    <row r="200" spans="2:16" ht="21" customHeight="1">
      <c r="B200" s="739" t="str">
        <f>B118</f>
        <v xml:space="preserve">- JUSTIFIQUE EM ANEXO A UTILIDADE DE CADA MATERIAL SOLICITADO PARA O DESENVOLVIMENTO DO PROJETO DE PESQUISA PROPOSTO.  </v>
      </c>
      <c r="C200" s="740"/>
      <c r="D200" s="740"/>
      <c r="E200" s="740"/>
      <c r="F200" s="740"/>
      <c r="G200" s="740"/>
      <c r="H200" s="740"/>
      <c r="I200" s="740"/>
      <c r="J200" s="740"/>
      <c r="K200" s="740"/>
      <c r="L200" s="740"/>
      <c r="M200" s="740"/>
      <c r="N200" s="740"/>
      <c r="O200" s="740"/>
      <c r="P200" s="741"/>
    </row>
    <row r="201" spans="2:16" ht="13.5" customHeight="1">
      <c r="B201" s="25"/>
      <c r="C201" s="25"/>
      <c r="D201" s="10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9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9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password="CFE7" sheet="1" objects="1" scenarios="1"/>
  <mergeCells count="135"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B11:C11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79" priority="13" stopIfTrue="1" operator="equal">
      <formula>"INDIQUE A MOEDA"</formula>
    </cfRule>
  </conditionalFormatting>
  <conditionalFormatting sqref="N69:N115 N17:N61">
    <cfRule type="cellIs" dxfId="78" priority="12" stopIfTrue="1" operator="equal">
      <formula>0</formula>
    </cfRule>
  </conditionalFormatting>
  <conditionalFormatting sqref="O193:O197">
    <cfRule type="cellIs" dxfId="77" priority="11" stopIfTrue="1" operator="equal">
      <formula>0</formula>
    </cfRule>
  </conditionalFormatting>
  <conditionalFormatting sqref="B193:B197">
    <cfRule type="cellIs" dxfId="76" priority="10" stopIfTrue="1" operator="equal">
      <formula>0</formula>
    </cfRule>
  </conditionalFormatting>
  <conditionalFormatting sqref="O198">
    <cfRule type="cellIs" dxfId="75" priority="9" stopIfTrue="1" operator="equal">
      <formula>0</formula>
    </cfRule>
  </conditionalFormatting>
  <conditionalFormatting sqref="O69:O115 O17:O61 D13">
    <cfRule type="cellIs" dxfId="74" priority="8" stopIfTrue="1" operator="equal">
      <formula>""</formula>
    </cfRule>
  </conditionalFormatting>
  <conditionalFormatting sqref="B69:M115 C38:M46 E19:L61 C30:M36 D36:L49 C48:M61 D11 M17:M61 B17:D61 F9:P9">
    <cfRule type="cellIs" dxfId="73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2" customWidth="1"/>
    <col min="2" max="2" width="5.7109375" style="327" customWidth="1"/>
    <col min="3" max="3" width="6.85546875" style="3" customWidth="1"/>
    <col min="4" max="4" width="6" style="3" customWidth="1"/>
    <col min="5" max="5" width="7.140625" style="327" customWidth="1"/>
    <col min="6" max="6" width="9.28515625" style="327" customWidth="1"/>
    <col min="7" max="7" width="6.42578125" style="327" customWidth="1"/>
    <col min="8" max="8" width="7" style="327" customWidth="1"/>
    <col min="9" max="9" width="10" style="327" bestFit="1" customWidth="1"/>
    <col min="10" max="10" width="3" style="327" customWidth="1"/>
    <col min="11" max="11" width="11.140625" style="327" customWidth="1"/>
    <col min="12" max="12" width="14.140625" style="3" customWidth="1"/>
    <col min="13" max="13" width="9.85546875" style="3" customWidth="1"/>
    <col min="14" max="14" width="12.85546875" style="327" customWidth="1"/>
    <col min="15" max="15" width="8" style="327" customWidth="1"/>
    <col min="16" max="16" width="6.85546875" style="327" customWidth="1"/>
    <col min="17" max="17" width="7.140625" style="327" customWidth="1"/>
    <col min="18" max="18" width="6.28515625" style="327" bestFit="1" customWidth="1"/>
    <col min="19" max="19" width="4.5703125" style="327" customWidth="1"/>
    <col min="20" max="20" width="10.7109375" style="327" customWidth="1"/>
    <col min="21" max="21" width="2.5703125" style="25" customWidth="1"/>
    <col min="22" max="22" width="8.42578125" style="25" hidden="1" customWidth="1"/>
    <col min="23" max="23" width="9.5703125" style="178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2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2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2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2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2"/>
    </row>
    <row r="6" spans="1:34" s="2" customFormat="1" ht="19.5" customHeight="1">
      <c r="A6" s="484"/>
      <c r="B6" s="720" t="s">
        <v>252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257"/>
      <c r="W6" s="179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5"/>
      <c r="T7" s="325"/>
      <c r="U7" s="257"/>
      <c r="W7" s="179"/>
    </row>
    <row r="8" spans="1:34" s="653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S8" s="658"/>
      <c r="T8" s="658"/>
      <c r="U8" s="257"/>
      <c r="W8" s="179"/>
    </row>
    <row r="9" spans="1:34" s="2" customFormat="1" ht="19.5" customHeight="1">
      <c r="A9" s="486"/>
      <c r="B9" s="5" t="s">
        <v>150</v>
      </c>
      <c r="C9" s="7"/>
      <c r="D9" s="7"/>
      <c r="E9" s="7"/>
      <c r="F9" s="36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470"/>
      <c r="W9" s="179"/>
    </row>
    <row r="10" spans="1:34" s="2" customFormat="1" ht="9" customHeight="1">
      <c r="A10" s="350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93"/>
      <c r="S10" s="193"/>
      <c r="T10" s="193"/>
      <c r="U10" s="257"/>
      <c r="W10" s="179"/>
    </row>
    <row r="11" spans="1:34" s="325" customFormat="1" ht="19.5" customHeight="1">
      <c r="A11" s="350"/>
      <c r="B11" s="5" t="s">
        <v>0</v>
      </c>
      <c r="C11" s="7"/>
      <c r="D11" s="7"/>
      <c r="E11" s="723"/>
      <c r="F11" s="723"/>
      <c r="G11" s="723"/>
      <c r="H11" s="36"/>
      <c r="J11" s="36"/>
      <c r="K11" s="36"/>
      <c r="L11" s="35"/>
      <c r="M11" s="35"/>
      <c r="N11" s="35"/>
      <c r="O11" s="35"/>
      <c r="P11" s="35"/>
      <c r="Q11" s="35"/>
      <c r="R11" s="193"/>
      <c r="S11" s="193"/>
      <c r="T11" s="193"/>
      <c r="U11" s="257"/>
      <c r="W11" s="179"/>
    </row>
    <row r="12" spans="1:34" s="325" customFormat="1" ht="5.25" customHeight="1">
      <c r="A12" s="350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93"/>
      <c r="S12" s="193"/>
      <c r="T12" s="193"/>
      <c r="U12" s="257"/>
      <c r="W12" s="179"/>
    </row>
    <row r="13" spans="1:34" s="44" customFormat="1" ht="14.25" customHeight="1">
      <c r="A13" s="487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0"/>
      <c r="U13" s="474"/>
      <c r="W13" s="171"/>
    </row>
    <row r="14" spans="1:34" s="44" customFormat="1" ht="3.75" customHeight="1">
      <c r="A14" s="487"/>
      <c r="B14" s="333"/>
      <c r="C14" s="83"/>
      <c r="D14" s="33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330"/>
      <c r="U14" s="475"/>
      <c r="W14" s="171"/>
    </row>
    <row r="15" spans="1:34" s="93" customFormat="1" ht="17.25" customHeight="1">
      <c r="A15" s="488"/>
      <c r="B15" s="784" t="s">
        <v>132</v>
      </c>
      <c r="C15" s="785"/>
      <c r="D15" s="334" t="s">
        <v>35</v>
      </c>
      <c r="E15" s="86" t="s">
        <v>36</v>
      </c>
      <c r="F15" s="238">
        <v>1</v>
      </c>
      <c r="G15" s="120"/>
      <c r="I15" s="784" t="s">
        <v>136</v>
      </c>
      <c r="J15" s="785"/>
      <c r="K15" s="91"/>
      <c r="L15" s="86" t="s">
        <v>36</v>
      </c>
      <c r="M15" s="90"/>
      <c r="N15" s="758"/>
      <c r="O15" s="784" t="s">
        <v>133</v>
      </c>
      <c r="P15" s="785"/>
      <c r="Q15" s="91"/>
      <c r="R15" s="86" t="s">
        <v>36</v>
      </c>
      <c r="S15" s="777"/>
      <c r="T15" s="778"/>
      <c r="U15" s="476"/>
      <c r="W15" s="641"/>
    </row>
    <row r="16" spans="1:34" s="43" customFormat="1" ht="6.75" customHeight="1">
      <c r="A16" s="351"/>
      <c r="B16" s="139"/>
      <c r="C16" s="139"/>
      <c r="D16" s="139"/>
      <c r="E16" s="139"/>
      <c r="F16" s="139"/>
      <c r="G16" s="139"/>
      <c r="H16" s="93"/>
      <c r="I16" s="139"/>
      <c r="J16" s="139"/>
      <c r="K16" s="139"/>
      <c r="L16" s="139"/>
      <c r="M16" s="139"/>
      <c r="N16" s="758"/>
      <c r="P16" s="139"/>
      <c r="Q16" s="325"/>
      <c r="R16" s="5"/>
      <c r="S16" s="139"/>
      <c r="T16" s="331"/>
      <c r="U16" s="477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43" customFormat="1" ht="17.25" customHeight="1">
      <c r="A17" s="351"/>
      <c r="B17" s="784" t="s">
        <v>134</v>
      </c>
      <c r="C17" s="785"/>
      <c r="D17" s="91"/>
      <c r="E17" s="86" t="s">
        <v>36</v>
      </c>
      <c r="F17" s="583"/>
      <c r="G17" s="139"/>
      <c r="H17" s="93"/>
      <c r="I17" s="784" t="s">
        <v>135</v>
      </c>
      <c r="J17" s="785"/>
      <c r="K17" s="91"/>
      <c r="L17" s="86" t="s">
        <v>36</v>
      </c>
      <c r="M17" s="583"/>
      <c r="N17" s="758"/>
      <c r="O17" s="784" t="s">
        <v>176</v>
      </c>
      <c r="P17" s="785"/>
      <c r="Q17" s="91"/>
      <c r="R17" s="86" t="s">
        <v>36</v>
      </c>
      <c r="S17" s="777"/>
      <c r="T17" s="778"/>
      <c r="U17" s="477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s="172" customFormat="1" ht="8.25" customHeight="1">
      <c r="A18" s="351"/>
      <c r="T18" s="331"/>
      <c r="U18" s="477"/>
    </row>
    <row r="19" spans="1:34" s="40" customFormat="1" ht="19.5" customHeight="1">
      <c r="A19" s="351"/>
      <c r="B19" s="786" t="s">
        <v>141</v>
      </c>
      <c r="C19" s="787"/>
      <c r="D19" s="810" t="str">
        <f>IF(SUM(Q23:S61,Q69:S115)=0,"",SUM(Q23:S61,Q69:S115))</f>
        <v/>
      </c>
      <c r="E19" s="810"/>
      <c r="F19" s="810"/>
      <c r="G19" s="810"/>
      <c r="H19" s="810"/>
      <c r="J19" s="39"/>
      <c r="K19" s="39"/>
      <c r="L19" s="39"/>
      <c r="M19" s="39"/>
      <c r="N19" s="39"/>
      <c r="T19" s="191"/>
      <c r="U19" s="478"/>
    </row>
    <row r="20" spans="1:34" s="40" customFormat="1" ht="3.75" customHeight="1">
      <c r="A20" s="351"/>
      <c r="B20" s="187"/>
      <c r="C20" s="188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4"/>
      <c r="S20" s="204"/>
      <c r="T20" s="205"/>
      <c r="U20" s="479"/>
      <c r="V20" s="39"/>
      <c r="W20" s="39"/>
      <c r="X20" s="39"/>
      <c r="Y20" s="39"/>
      <c r="Z20" s="39"/>
    </row>
    <row r="21" spans="1:34" s="43" customFormat="1" ht="12.75" customHeight="1">
      <c r="A21" s="350"/>
      <c r="B21" s="781" t="s">
        <v>1</v>
      </c>
      <c r="C21" s="761" t="s">
        <v>7</v>
      </c>
      <c r="D21" s="763" t="s">
        <v>8</v>
      </c>
      <c r="E21" s="764"/>
      <c r="F21" s="764"/>
      <c r="G21" s="764"/>
      <c r="H21" s="764"/>
      <c r="I21" s="764"/>
      <c r="J21" s="764"/>
      <c r="K21" s="765"/>
      <c r="L21" s="770" t="s">
        <v>180</v>
      </c>
      <c r="M21" s="733" t="s">
        <v>80</v>
      </c>
      <c r="N21" s="770" t="s">
        <v>3</v>
      </c>
      <c r="O21" s="749" t="s">
        <v>181</v>
      </c>
      <c r="P21" s="751"/>
      <c r="Q21" s="749" t="s">
        <v>182</v>
      </c>
      <c r="R21" s="750"/>
      <c r="S21" s="751"/>
      <c r="T21" s="756" t="s">
        <v>2</v>
      </c>
      <c r="U21" s="480"/>
      <c r="W21" s="172"/>
    </row>
    <row r="22" spans="1:34" s="42" customFormat="1" ht="20.25" customHeight="1" thickBot="1">
      <c r="A22" s="360"/>
      <c r="B22" s="782"/>
      <c r="C22" s="762"/>
      <c r="D22" s="766"/>
      <c r="E22" s="767"/>
      <c r="F22" s="767"/>
      <c r="G22" s="767"/>
      <c r="H22" s="767"/>
      <c r="I22" s="767"/>
      <c r="J22" s="767"/>
      <c r="K22" s="768"/>
      <c r="L22" s="783"/>
      <c r="M22" s="769"/>
      <c r="N22" s="769"/>
      <c r="O22" s="759"/>
      <c r="P22" s="760"/>
      <c r="Q22" s="752"/>
      <c r="R22" s="753"/>
      <c r="S22" s="754"/>
      <c r="T22" s="757"/>
      <c r="U22" s="481"/>
      <c r="V22" s="635" t="str">
        <f>IF(D15=0,"",D15)</f>
        <v>USD</v>
      </c>
      <c r="W22" s="636">
        <f>F15</f>
        <v>1</v>
      </c>
    </row>
    <row r="23" spans="1:34" s="43" customFormat="1" ht="23.1" customHeight="1">
      <c r="A23" s="489"/>
      <c r="B23" s="382"/>
      <c r="C23" s="102"/>
      <c r="D23" s="747"/>
      <c r="E23" s="748"/>
      <c r="F23" s="748"/>
      <c r="G23" s="748"/>
      <c r="H23" s="748"/>
      <c r="I23" s="748"/>
      <c r="J23" s="748"/>
      <c r="K23" s="748"/>
      <c r="L23" s="272"/>
      <c r="M23" s="338"/>
      <c r="N23" s="150"/>
      <c r="O23" s="745" t="str">
        <f t="shared" ref="O23:O61" si="0">IF(C23*N23=0,"",C23*N23)</f>
        <v/>
      </c>
      <c r="P23" s="746"/>
      <c r="Q23" s="744" t="str">
        <f>IF(ISERROR(INDEX($W$22:$W$27,MATCH(M23,$V$22:$V$27,0))*O23),"",INDEX($W$22:$W$27,MATCH(M23,$V$22:$V$27,0))*O23)</f>
        <v/>
      </c>
      <c r="R23" s="744"/>
      <c r="S23" s="744"/>
      <c r="T23" s="581"/>
      <c r="U23" s="482"/>
      <c r="V23" s="635" t="str">
        <f>IF(K15=0,"",K15)</f>
        <v/>
      </c>
      <c r="W23" s="636">
        <f>M15</f>
        <v>0</v>
      </c>
    </row>
    <row r="24" spans="1:34" s="43" customFormat="1" ht="23.1" customHeight="1">
      <c r="A24" s="489"/>
      <c r="B24" s="382"/>
      <c r="C24" s="102"/>
      <c r="D24" s="747"/>
      <c r="E24" s="748"/>
      <c r="F24" s="748"/>
      <c r="G24" s="748"/>
      <c r="H24" s="748"/>
      <c r="I24" s="748"/>
      <c r="J24" s="748"/>
      <c r="K24" s="748"/>
      <c r="L24" s="272"/>
      <c r="M24" s="338"/>
      <c r="N24" s="150"/>
      <c r="O24" s="745" t="str">
        <f t="shared" si="0"/>
        <v/>
      </c>
      <c r="P24" s="746"/>
      <c r="Q24" s="744" t="str">
        <f t="shared" ref="Q24:Q61" si="1">IF(ISERROR(INDEX($W$22:$W$27,MATCH(M24,$V$22:$V$27,0))*O24),"",INDEX($W$22:$W$27,MATCH(M24,$V$22:$V$27,0))*O24)</f>
        <v/>
      </c>
      <c r="R24" s="744"/>
      <c r="S24" s="744"/>
      <c r="T24" s="581"/>
      <c r="U24" s="482"/>
      <c r="V24" s="635" t="str">
        <f>IF(Q15=0,"",Q15)</f>
        <v/>
      </c>
      <c r="W24" s="636">
        <f>S15</f>
        <v>0</v>
      </c>
    </row>
    <row r="25" spans="1:34" s="43" customFormat="1" ht="23.1" customHeight="1">
      <c r="A25" s="489"/>
      <c r="B25" s="382"/>
      <c r="C25" s="102"/>
      <c r="D25" s="747"/>
      <c r="E25" s="748"/>
      <c r="F25" s="748"/>
      <c r="G25" s="748"/>
      <c r="H25" s="748"/>
      <c r="I25" s="748"/>
      <c r="J25" s="748"/>
      <c r="K25" s="748"/>
      <c r="L25" s="272"/>
      <c r="M25" s="338"/>
      <c r="N25" s="150"/>
      <c r="O25" s="745" t="str">
        <f t="shared" si="0"/>
        <v/>
      </c>
      <c r="P25" s="746"/>
      <c r="Q25" s="744" t="str">
        <f t="shared" si="1"/>
        <v/>
      </c>
      <c r="R25" s="744"/>
      <c r="S25" s="744"/>
      <c r="T25" s="581"/>
      <c r="U25" s="482"/>
      <c r="V25" s="635" t="str">
        <f>IF(D17=0,"",D17)</f>
        <v/>
      </c>
      <c r="W25" s="636">
        <f>F17</f>
        <v>0</v>
      </c>
    </row>
    <row r="26" spans="1:34" s="43" customFormat="1" ht="23.1" customHeight="1">
      <c r="A26" s="489"/>
      <c r="B26" s="382"/>
      <c r="C26" s="102"/>
      <c r="D26" s="779"/>
      <c r="E26" s="780"/>
      <c r="F26" s="780"/>
      <c r="G26" s="780"/>
      <c r="H26" s="780"/>
      <c r="I26" s="780"/>
      <c r="J26" s="780"/>
      <c r="K26" s="780"/>
      <c r="L26" s="272"/>
      <c r="M26" s="338"/>
      <c r="N26" s="150"/>
      <c r="O26" s="745" t="str">
        <f t="shared" si="0"/>
        <v/>
      </c>
      <c r="P26" s="746"/>
      <c r="Q26" s="744" t="str">
        <f t="shared" si="1"/>
        <v/>
      </c>
      <c r="R26" s="744"/>
      <c r="S26" s="744"/>
      <c r="T26" s="581"/>
      <c r="U26" s="482"/>
      <c r="V26" s="635" t="str">
        <f>IF(K17=0,"",K17)</f>
        <v/>
      </c>
      <c r="W26" s="636">
        <f>M17</f>
        <v>0</v>
      </c>
    </row>
    <row r="27" spans="1:34" s="43" customFormat="1" ht="23.1" customHeight="1">
      <c r="A27" s="489"/>
      <c r="B27" s="382"/>
      <c r="C27" s="102"/>
      <c r="D27" s="747"/>
      <c r="E27" s="748"/>
      <c r="F27" s="748"/>
      <c r="G27" s="748"/>
      <c r="H27" s="748"/>
      <c r="I27" s="748"/>
      <c r="J27" s="748"/>
      <c r="K27" s="748"/>
      <c r="L27" s="272"/>
      <c r="M27" s="338"/>
      <c r="N27" s="150"/>
      <c r="O27" s="745" t="str">
        <f t="shared" si="0"/>
        <v/>
      </c>
      <c r="P27" s="746"/>
      <c r="Q27" s="744" t="str">
        <f t="shared" si="1"/>
        <v/>
      </c>
      <c r="R27" s="744"/>
      <c r="S27" s="744"/>
      <c r="T27" s="581"/>
      <c r="U27" s="482"/>
      <c r="V27" s="635" t="str">
        <f>IF(Q17=0,"",Q17)</f>
        <v/>
      </c>
      <c r="W27" s="636">
        <f>S17</f>
        <v>0</v>
      </c>
    </row>
    <row r="28" spans="1:34" s="43" customFormat="1" ht="23.1" customHeight="1">
      <c r="A28" s="489"/>
      <c r="B28" s="382"/>
      <c r="C28" s="102"/>
      <c r="D28" s="747"/>
      <c r="E28" s="748"/>
      <c r="F28" s="748"/>
      <c r="G28" s="748"/>
      <c r="H28" s="748"/>
      <c r="I28" s="748"/>
      <c r="J28" s="748"/>
      <c r="K28" s="748"/>
      <c r="L28" s="272"/>
      <c r="M28" s="338"/>
      <c r="N28" s="150"/>
      <c r="O28" s="745" t="str">
        <f t="shared" si="0"/>
        <v/>
      </c>
      <c r="P28" s="746"/>
      <c r="Q28" s="744" t="str">
        <f t="shared" si="1"/>
        <v/>
      </c>
      <c r="R28" s="744"/>
      <c r="S28" s="744"/>
      <c r="T28" s="581"/>
      <c r="U28" s="482"/>
      <c r="W28" s="172"/>
    </row>
    <row r="29" spans="1:34" s="43" customFormat="1" ht="23.1" customHeight="1">
      <c r="A29" s="489"/>
      <c r="B29" s="382"/>
      <c r="C29" s="102"/>
      <c r="D29" s="747"/>
      <c r="E29" s="748"/>
      <c r="F29" s="748"/>
      <c r="G29" s="748"/>
      <c r="H29" s="748"/>
      <c r="I29" s="748"/>
      <c r="J29" s="748"/>
      <c r="K29" s="748"/>
      <c r="L29" s="272"/>
      <c r="M29" s="338"/>
      <c r="N29" s="150"/>
      <c r="O29" s="745" t="str">
        <f t="shared" si="0"/>
        <v/>
      </c>
      <c r="P29" s="746"/>
      <c r="Q29" s="744" t="str">
        <f t="shared" si="1"/>
        <v/>
      </c>
      <c r="R29" s="744"/>
      <c r="S29" s="744"/>
      <c r="T29" s="581"/>
      <c r="U29" s="482"/>
      <c r="W29" s="172"/>
    </row>
    <row r="30" spans="1:34" s="43" customFormat="1" ht="23.1" customHeight="1">
      <c r="A30" s="489"/>
      <c r="B30" s="382"/>
      <c r="C30" s="102"/>
      <c r="D30" s="747"/>
      <c r="E30" s="748"/>
      <c r="F30" s="748"/>
      <c r="G30" s="748"/>
      <c r="H30" s="748"/>
      <c r="I30" s="748"/>
      <c r="J30" s="748"/>
      <c r="K30" s="748"/>
      <c r="L30" s="272"/>
      <c r="M30" s="338"/>
      <c r="N30" s="150"/>
      <c r="O30" s="745" t="str">
        <f t="shared" si="0"/>
        <v/>
      </c>
      <c r="P30" s="746"/>
      <c r="Q30" s="744" t="str">
        <f t="shared" si="1"/>
        <v/>
      </c>
      <c r="R30" s="744"/>
      <c r="S30" s="744"/>
      <c r="T30" s="581"/>
      <c r="U30" s="482"/>
      <c r="W30" s="172"/>
    </row>
    <row r="31" spans="1:34" s="43" customFormat="1" ht="23.1" customHeight="1">
      <c r="A31" s="489"/>
      <c r="B31" s="382"/>
      <c r="C31" s="102"/>
      <c r="D31" s="747"/>
      <c r="E31" s="748"/>
      <c r="F31" s="748"/>
      <c r="G31" s="748"/>
      <c r="H31" s="748"/>
      <c r="I31" s="748"/>
      <c r="J31" s="748"/>
      <c r="K31" s="748"/>
      <c r="L31" s="272"/>
      <c r="M31" s="338"/>
      <c r="N31" s="150"/>
      <c r="O31" s="745" t="str">
        <f t="shared" si="0"/>
        <v/>
      </c>
      <c r="P31" s="746"/>
      <c r="Q31" s="744" t="str">
        <f t="shared" si="1"/>
        <v/>
      </c>
      <c r="R31" s="744"/>
      <c r="S31" s="744"/>
      <c r="T31" s="581"/>
      <c r="U31" s="482"/>
      <c r="W31" s="172"/>
    </row>
    <row r="32" spans="1:34" s="43" customFormat="1" ht="23.1" customHeight="1">
      <c r="A32" s="489"/>
      <c r="B32" s="382"/>
      <c r="C32" s="102"/>
      <c r="D32" s="747"/>
      <c r="E32" s="748"/>
      <c r="F32" s="748"/>
      <c r="G32" s="748"/>
      <c r="H32" s="748"/>
      <c r="I32" s="748"/>
      <c r="J32" s="748"/>
      <c r="K32" s="748"/>
      <c r="L32" s="272"/>
      <c r="M32" s="338"/>
      <c r="N32" s="150"/>
      <c r="O32" s="745" t="str">
        <f t="shared" si="0"/>
        <v/>
      </c>
      <c r="P32" s="746"/>
      <c r="Q32" s="744" t="str">
        <f t="shared" si="1"/>
        <v/>
      </c>
      <c r="R32" s="744"/>
      <c r="S32" s="744"/>
      <c r="T32" s="581"/>
      <c r="U32" s="482"/>
      <c r="W32" s="172"/>
    </row>
    <row r="33" spans="1:23" s="43" customFormat="1" ht="23.1" customHeight="1">
      <c r="A33" s="489"/>
      <c r="B33" s="382"/>
      <c r="C33" s="102"/>
      <c r="D33" s="747"/>
      <c r="E33" s="748"/>
      <c r="F33" s="748"/>
      <c r="G33" s="748"/>
      <c r="H33" s="748"/>
      <c r="I33" s="748"/>
      <c r="J33" s="748"/>
      <c r="K33" s="748"/>
      <c r="L33" s="272"/>
      <c r="M33" s="338"/>
      <c r="N33" s="150"/>
      <c r="O33" s="745" t="str">
        <f t="shared" si="0"/>
        <v/>
      </c>
      <c r="P33" s="746"/>
      <c r="Q33" s="744" t="str">
        <f t="shared" si="1"/>
        <v/>
      </c>
      <c r="R33" s="744"/>
      <c r="S33" s="744"/>
      <c r="T33" s="581"/>
      <c r="U33" s="482"/>
      <c r="W33" s="172"/>
    </row>
    <row r="34" spans="1:23" s="43" customFormat="1" ht="23.1" customHeight="1">
      <c r="A34" s="489"/>
      <c r="B34" s="382"/>
      <c r="C34" s="102"/>
      <c r="D34" s="747"/>
      <c r="E34" s="748"/>
      <c r="F34" s="748"/>
      <c r="G34" s="748"/>
      <c r="H34" s="748"/>
      <c r="I34" s="748"/>
      <c r="J34" s="748"/>
      <c r="K34" s="748"/>
      <c r="L34" s="272"/>
      <c r="M34" s="338"/>
      <c r="N34" s="150"/>
      <c r="O34" s="745" t="str">
        <f t="shared" si="0"/>
        <v/>
      </c>
      <c r="P34" s="746"/>
      <c r="Q34" s="744" t="str">
        <f t="shared" si="1"/>
        <v/>
      </c>
      <c r="R34" s="744"/>
      <c r="S34" s="744"/>
      <c r="T34" s="581"/>
      <c r="U34" s="482"/>
      <c r="W34" s="172"/>
    </row>
    <row r="35" spans="1:23" s="43" customFormat="1" ht="23.1" customHeight="1">
      <c r="A35" s="489"/>
      <c r="B35" s="382"/>
      <c r="C35" s="102"/>
      <c r="D35" s="747"/>
      <c r="E35" s="748"/>
      <c r="F35" s="748"/>
      <c r="G35" s="748"/>
      <c r="H35" s="748"/>
      <c r="I35" s="748"/>
      <c r="J35" s="748"/>
      <c r="K35" s="748"/>
      <c r="L35" s="272"/>
      <c r="M35" s="338"/>
      <c r="N35" s="150"/>
      <c r="O35" s="745" t="str">
        <f t="shared" si="0"/>
        <v/>
      </c>
      <c r="P35" s="746"/>
      <c r="Q35" s="744" t="str">
        <f t="shared" si="1"/>
        <v/>
      </c>
      <c r="R35" s="744"/>
      <c r="S35" s="744"/>
      <c r="T35" s="581"/>
      <c r="U35" s="482"/>
      <c r="W35" s="172"/>
    </row>
    <row r="36" spans="1:23" s="43" customFormat="1" ht="23.1" customHeight="1">
      <c r="A36" s="489"/>
      <c r="B36" s="382"/>
      <c r="C36" s="102"/>
      <c r="D36" s="747"/>
      <c r="E36" s="748"/>
      <c r="F36" s="748"/>
      <c r="G36" s="748"/>
      <c r="H36" s="748"/>
      <c r="I36" s="748"/>
      <c r="J36" s="748"/>
      <c r="K36" s="748"/>
      <c r="L36" s="272"/>
      <c r="M36" s="338"/>
      <c r="N36" s="150"/>
      <c r="O36" s="745" t="str">
        <f t="shared" si="0"/>
        <v/>
      </c>
      <c r="P36" s="746"/>
      <c r="Q36" s="744" t="str">
        <f t="shared" si="1"/>
        <v/>
      </c>
      <c r="R36" s="744"/>
      <c r="S36" s="744"/>
      <c r="T36" s="581"/>
      <c r="U36" s="482"/>
      <c r="W36" s="172"/>
    </row>
    <row r="37" spans="1:23" s="43" customFormat="1" ht="23.1" customHeight="1">
      <c r="A37" s="489"/>
      <c r="B37" s="382"/>
      <c r="C37" s="102"/>
      <c r="D37" s="747"/>
      <c r="E37" s="748"/>
      <c r="F37" s="748"/>
      <c r="G37" s="748"/>
      <c r="H37" s="748"/>
      <c r="I37" s="748"/>
      <c r="J37" s="748"/>
      <c r="K37" s="748"/>
      <c r="L37" s="272"/>
      <c r="M37" s="338"/>
      <c r="N37" s="150"/>
      <c r="O37" s="745" t="str">
        <f t="shared" si="0"/>
        <v/>
      </c>
      <c r="P37" s="746"/>
      <c r="Q37" s="744" t="str">
        <f t="shared" si="1"/>
        <v/>
      </c>
      <c r="R37" s="744"/>
      <c r="S37" s="744"/>
      <c r="T37" s="581"/>
      <c r="U37" s="482"/>
      <c r="W37" s="172"/>
    </row>
    <row r="38" spans="1:23" s="43" customFormat="1" ht="23.1" customHeight="1">
      <c r="A38" s="489"/>
      <c r="B38" s="382"/>
      <c r="C38" s="102"/>
      <c r="D38" s="747"/>
      <c r="E38" s="748"/>
      <c r="F38" s="748"/>
      <c r="G38" s="748"/>
      <c r="H38" s="748"/>
      <c r="I38" s="748"/>
      <c r="J38" s="748"/>
      <c r="K38" s="748"/>
      <c r="L38" s="272"/>
      <c r="M38" s="338"/>
      <c r="N38" s="150"/>
      <c r="O38" s="745" t="str">
        <f t="shared" si="0"/>
        <v/>
      </c>
      <c r="P38" s="746"/>
      <c r="Q38" s="744" t="str">
        <f t="shared" si="1"/>
        <v/>
      </c>
      <c r="R38" s="744"/>
      <c r="S38" s="744"/>
      <c r="T38" s="581"/>
      <c r="U38" s="482"/>
      <c r="W38" s="172"/>
    </row>
    <row r="39" spans="1:23" s="43" customFormat="1" ht="23.1" customHeight="1">
      <c r="A39" s="489"/>
      <c r="B39" s="382"/>
      <c r="C39" s="102"/>
      <c r="D39" s="747"/>
      <c r="E39" s="748"/>
      <c r="F39" s="748"/>
      <c r="G39" s="748"/>
      <c r="H39" s="748"/>
      <c r="I39" s="748"/>
      <c r="J39" s="748"/>
      <c r="K39" s="748"/>
      <c r="L39" s="272"/>
      <c r="M39" s="338"/>
      <c r="N39" s="150"/>
      <c r="O39" s="745" t="str">
        <f t="shared" si="0"/>
        <v/>
      </c>
      <c r="P39" s="746"/>
      <c r="Q39" s="744" t="str">
        <f t="shared" si="1"/>
        <v/>
      </c>
      <c r="R39" s="744"/>
      <c r="S39" s="744"/>
      <c r="T39" s="581"/>
      <c r="U39" s="482"/>
      <c r="W39" s="172"/>
    </row>
    <row r="40" spans="1:23" s="43" customFormat="1" ht="23.1" customHeight="1">
      <c r="A40" s="489"/>
      <c r="B40" s="382"/>
      <c r="C40" s="102"/>
      <c r="D40" s="747"/>
      <c r="E40" s="748"/>
      <c r="F40" s="748"/>
      <c r="G40" s="748"/>
      <c r="H40" s="748"/>
      <c r="I40" s="748"/>
      <c r="J40" s="748"/>
      <c r="K40" s="748"/>
      <c r="L40" s="272"/>
      <c r="M40" s="338"/>
      <c r="N40" s="150"/>
      <c r="O40" s="745" t="str">
        <f t="shared" si="0"/>
        <v/>
      </c>
      <c r="P40" s="746"/>
      <c r="Q40" s="744" t="str">
        <f t="shared" si="1"/>
        <v/>
      </c>
      <c r="R40" s="744"/>
      <c r="S40" s="744"/>
      <c r="T40" s="581"/>
      <c r="U40" s="482"/>
      <c r="W40" s="172"/>
    </row>
    <row r="41" spans="1:23" s="43" customFormat="1" ht="23.1" customHeight="1">
      <c r="A41" s="489"/>
      <c r="B41" s="382"/>
      <c r="C41" s="102"/>
      <c r="D41" s="747"/>
      <c r="E41" s="748"/>
      <c r="F41" s="748"/>
      <c r="G41" s="748"/>
      <c r="H41" s="748"/>
      <c r="I41" s="748"/>
      <c r="J41" s="748"/>
      <c r="K41" s="748"/>
      <c r="L41" s="272"/>
      <c r="M41" s="338"/>
      <c r="N41" s="150"/>
      <c r="O41" s="745" t="str">
        <f t="shared" si="0"/>
        <v/>
      </c>
      <c r="P41" s="746"/>
      <c r="Q41" s="744" t="str">
        <f t="shared" si="1"/>
        <v/>
      </c>
      <c r="R41" s="744"/>
      <c r="S41" s="744"/>
      <c r="T41" s="581"/>
      <c r="U41" s="482"/>
      <c r="W41" s="172"/>
    </row>
    <row r="42" spans="1:23" s="43" customFormat="1" ht="23.1" customHeight="1">
      <c r="A42" s="489"/>
      <c r="B42" s="382"/>
      <c r="C42" s="102"/>
      <c r="D42" s="747"/>
      <c r="E42" s="748"/>
      <c r="F42" s="748"/>
      <c r="G42" s="748"/>
      <c r="H42" s="748"/>
      <c r="I42" s="748"/>
      <c r="J42" s="748"/>
      <c r="K42" s="748"/>
      <c r="L42" s="272"/>
      <c r="M42" s="338"/>
      <c r="N42" s="150"/>
      <c r="O42" s="745" t="str">
        <f t="shared" si="0"/>
        <v/>
      </c>
      <c r="P42" s="746"/>
      <c r="Q42" s="744" t="str">
        <f t="shared" si="1"/>
        <v/>
      </c>
      <c r="R42" s="744"/>
      <c r="S42" s="744"/>
      <c r="T42" s="581"/>
      <c r="U42" s="482"/>
      <c r="W42" s="172"/>
    </row>
    <row r="43" spans="1:23" s="43" customFormat="1" ht="23.1" customHeight="1">
      <c r="A43" s="489"/>
      <c r="B43" s="382"/>
      <c r="C43" s="102"/>
      <c r="D43" s="747"/>
      <c r="E43" s="748"/>
      <c r="F43" s="748"/>
      <c r="G43" s="748"/>
      <c r="H43" s="748"/>
      <c r="I43" s="748"/>
      <c r="J43" s="748"/>
      <c r="K43" s="748"/>
      <c r="L43" s="272"/>
      <c r="M43" s="338"/>
      <c r="N43" s="150"/>
      <c r="O43" s="745" t="str">
        <f t="shared" si="0"/>
        <v/>
      </c>
      <c r="P43" s="746"/>
      <c r="Q43" s="744" t="str">
        <f t="shared" si="1"/>
        <v/>
      </c>
      <c r="R43" s="744"/>
      <c r="S43" s="744"/>
      <c r="T43" s="581"/>
      <c r="U43" s="482"/>
      <c r="W43" s="172"/>
    </row>
    <row r="44" spans="1:23" s="43" customFormat="1" ht="23.1" customHeight="1">
      <c r="A44" s="489"/>
      <c r="B44" s="382"/>
      <c r="C44" s="102"/>
      <c r="D44" s="747"/>
      <c r="E44" s="748"/>
      <c r="F44" s="748"/>
      <c r="G44" s="748"/>
      <c r="H44" s="748"/>
      <c r="I44" s="748"/>
      <c r="J44" s="748"/>
      <c r="K44" s="748"/>
      <c r="L44" s="272"/>
      <c r="M44" s="338"/>
      <c r="N44" s="150"/>
      <c r="O44" s="745" t="str">
        <f t="shared" si="0"/>
        <v/>
      </c>
      <c r="P44" s="746"/>
      <c r="Q44" s="744" t="str">
        <f t="shared" si="1"/>
        <v/>
      </c>
      <c r="R44" s="744"/>
      <c r="S44" s="744"/>
      <c r="T44" s="581"/>
      <c r="U44" s="482"/>
      <c r="W44" s="172"/>
    </row>
    <row r="45" spans="1:23" s="43" customFormat="1" ht="23.1" customHeight="1">
      <c r="A45" s="489"/>
      <c r="B45" s="382"/>
      <c r="C45" s="102"/>
      <c r="D45" s="747"/>
      <c r="E45" s="748"/>
      <c r="F45" s="748"/>
      <c r="G45" s="748"/>
      <c r="H45" s="748"/>
      <c r="I45" s="748"/>
      <c r="J45" s="748"/>
      <c r="K45" s="748"/>
      <c r="L45" s="272"/>
      <c r="M45" s="338"/>
      <c r="N45" s="150"/>
      <c r="O45" s="745" t="str">
        <f t="shared" si="0"/>
        <v/>
      </c>
      <c r="P45" s="746"/>
      <c r="Q45" s="744" t="str">
        <f t="shared" si="1"/>
        <v/>
      </c>
      <c r="R45" s="744"/>
      <c r="S45" s="744"/>
      <c r="T45" s="581"/>
      <c r="U45" s="482"/>
      <c r="W45" s="172"/>
    </row>
    <row r="46" spans="1:23" s="43" customFormat="1" ht="23.1" customHeight="1">
      <c r="A46" s="489"/>
      <c r="B46" s="382"/>
      <c r="C46" s="102"/>
      <c r="D46" s="747"/>
      <c r="E46" s="748"/>
      <c r="F46" s="748"/>
      <c r="G46" s="748"/>
      <c r="H46" s="748"/>
      <c r="I46" s="748"/>
      <c r="J46" s="748"/>
      <c r="K46" s="748"/>
      <c r="L46" s="272"/>
      <c r="M46" s="338"/>
      <c r="N46" s="150"/>
      <c r="O46" s="745" t="str">
        <f t="shared" si="0"/>
        <v/>
      </c>
      <c r="P46" s="746"/>
      <c r="Q46" s="744" t="str">
        <f t="shared" si="1"/>
        <v/>
      </c>
      <c r="R46" s="744"/>
      <c r="S46" s="744"/>
      <c r="T46" s="581"/>
      <c r="U46" s="482"/>
      <c r="W46" s="172"/>
    </row>
    <row r="47" spans="1:23" s="43" customFormat="1" ht="23.1" customHeight="1">
      <c r="A47" s="489"/>
      <c r="B47" s="382"/>
      <c r="C47" s="102"/>
      <c r="D47" s="747"/>
      <c r="E47" s="748"/>
      <c r="F47" s="748"/>
      <c r="G47" s="748"/>
      <c r="H47" s="748"/>
      <c r="I47" s="748"/>
      <c r="J47" s="748"/>
      <c r="K47" s="748"/>
      <c r="L47" s="272"/>
      <c r="M47" s="338"/>
      <c r="N47" s="150"/>
      <c r="O47" s="745" t="str">
        <f t="shared" si="0"/>
        <v/>
      </c>
      <c r="P47" s="746"/>
      <c r="Q47" s="744" t="str">
        <f t="shared" si="1"/>
        <v/>
      </c>
      <c r="R47" s="744"/>
      <c r="S47" s="744"/>
      <c r="T47" s="581"/>
      <c r="U47" s="482"/>
      <c r="W47" s="172"/>
    </row>
    <row r="48" spans="1:23" s="43" customFormat="1" ht="23.1" customHeight="1">
      <c r="A48" s="489"/>
      <c r="B48" s="382"/>
      <c r="C48" s="102"/>
      <c r="D48" s="747"/>
      <c r="E48" s="748"/>
      <c r="F48" s="748"/>
      <c r="G48" s="748"/>
      <c r="H48" s="748"/>
      <c r="I48" s="748"/>
      <c r="J48" s="748"/>
      <c r="K48" s="748"/>
      <c r="L48" s="272"/>
      <c r="M48" s="338"/>
      <c r="N48" s="150"/>
      <c r="O48" s="745" t="str">
        <f t="shared" si="0"/>
        <v/>
      </c>
      <c r="P48" s="746"/>
      <c r="Q48" s="744" t="str">
        <f t="shared" si="1"/>
        <v/>
      </c>
      <c r="R48" s="744"/>
      <c r="S48" s="744"/>
      <c r="T48" s="581"/>
      <c r="U48" s="482"/>
      <c r="W48" s="172"/>
    </row>
    <row r="49" spans="1:248" s="43" customFormat="1" ht="23.1" customHeight="1">
      <c r="A49" s="489"/>
      <c r="B49" s="382"/>
      <c r="C49" s="102"/>
      <c r="D49" s="747"/>
      <c r="E49" s="748"/>
      <c r="F49" s="748"/>
      <c r="G49" s="748"/>
      <c r="H49" s="748"/>
      <c r="I49" s="748"/>
      <c r="J49" s="748"/>
      <c r="K49" s="748"/>
      <c r="L49" s="272"/>
      <c r="M49" s="338"/>
      <c r="N49" s="150"/>
      <c r="O49" s="745" t="str">
        <f t="shared" si="0"/>
        <v/>
      </c>
      <c r="P49" s="746"/>
      <c r="Q49" s="744" t="str">
        <f t="shared" si="1"/>
        <v/>
      </c>
      <c r="R49" s="744"/>
      <c r="S49" s="744"/>
      <c r="T49" s="581"/>
      <c r="U49" s="482"/>
      <c r="W49" s="172"/>
    </row>
    <row r="50" spans="1:248" s="43" customFormat="1" ht="23.1" customHeight="1">
      <c r="A50" s="489"/>
      <c r="B50" s="382"/>
      <c r="C50" s="102"/>
      <c r="D50" s="747"/>
      <c r="E50" s="748"/>
      <c r="F50" s="748"/>
      <c r="G50" s="748"/>
      <c r="H50" s="748"/>
      <c r="I50" s="748"/>
      <c r="J50" s="748"/>
      <c r="K50" s="748"/>
      <c r="L50" s="272"/>
      <c r="M50" s="338"/>
      <c r="N50" s="150"/>
      <c r="O50" s="745" t="str">
        <f t="shared" si="0"/>
        <v/>
      </c>
      <c r="P50" s="746"/>
      <c r="Q50" s="744" t="str">
        <f t="shared" si="1"/>
        <v/>
      </c>
      <c r="R50" s="744"/>
      <c r="S50" s="744"/>
      <c r="T50" s="581"/>
      <c r="U50" s="482"/>
      <c r="W50" s="172"/>
    </row>
    <row r="51" spans="1:248" s="43" customFormat="1" ht="23.1" customHeight="1">
      <c r="A51" s="489"/>
      <c r="B51" s="382"/>
      <c r="C51" s="102"/>
      <c r="D51" s="747"/>
      <c r="E51" s="748"/>
      <c r="F51" s="748"/>
      <c r="G51" s="748"/>
      <c r="H51" s="748"/>
      <c r="I51" s="748"/>
      <c r="J51" s="748"/>
      <c r="K51" s="755"/>
      <c r="L51" s="272"/>
      <c r="M51" s="338"/>
      <c r="N51" s="150"/>
      <c r="O51" s="745" t="str">
        <f t="shared" si="0"/>
        <v/>
      </c>
      <c r="P51" s="746"/>
      <c r="Q51" s="744" t="str">
        <f t="shared" si="1"/>
        <v/>
      </c>
      <c r="R51" s="744"/>
      <c r="S51" s="744"/>
      <c r="T51" s="581"/>
      <c r="U51" s="482"/>
      <c r="W51" s="172"/>
    </row>
    <row r="52" spans="1:248" s="43" customFormat="1" ht="23.1" customHeight="1">
      <c r="A52" s="489"/>
      <c r="B52" s="382"/>
      <c r="C52" s="102"/>
      <c r="D52" s="747"/>
      <c r="E52" s="748"/>
      <c r="F52" s="748"/>
      <c r="G52" s="748"/>
      <c r="H52" s="748"/>
      <c r="I52" s="748"/>
      <c r="J52" s="748"/>
      <c r="K52" s="748"/>
      <c r="L52" s="272"/>
      <c r="M52" s="338"/>
      <c r="N52" s="150"/>
      <c r="O52" s="745" t="str">
        <f t="shared" si="0"/>
        <v/>
      </c>
      <c r="P52" s="746"/>
      <c r="Q52" s="744" t="str">
        <f t="shared" si="1"/>
        <v/>
      </c>
      <c r="R52" s="744"/>
      <c r="S52" s="744"/>
      <c r="T52" s="581"/>
      <c r="U52" s="482"/>
      <c r="V52" s="189"/>
      <c r="W52" s="191"/>
      <c r="X52" s="189"/>
    </row>
    <row r="53" spans="1:248" s="43" customFormat="1" ht="23.1" customHeight="1">
      <c r="A53" s="489"/>
      <c r="B53" s="382"/>
      <c r="C53" s="102"/>
      <c r="D53" s="747"/>
      <c r="E53" s="748"/>
      <c r="F53" s="748"/>
      <c r="G53" s="748"/>
      <c r="H53" s="748"/>
      <c r="I53" s="748"/>
      <c r="J53" s="748"/>
      <c r="K53" s="748"/>
      <c r="L53" s="272"/>
      <c r="M53" s="338"/>
      <c r="N53" s="150"/>
      <c r="O53" s="745" t="str">
        <f t="shared" si="0"/>
        <v/>
      </c>
      <c r="P53" s="746"/>
      <c r="Q53" s="744" t="str">
        <f t="shared" si="1"/>
        <v/>
      </c>
      <c r="R53" s="744"/>
      <c r="S53" s="744"/>
      <c r="T53" s="581"/>
      <c r="U53" s="482"/>
      <c r="V53" s="249"/>
      <c r="W53" s="249"/>
      <c r="X53" s="249"/>
    </row>
    <row r="54" spans="1:248" s="43" customFormat="1" ht="23.1" customHeight="1">
      <c r="A54" s="489"/>
      <c r="B54" s="382"/>
      <c r="C54" s="102"/>
      <c r="D54" s="747"/>
      <c r="E54" s="748"/>
      <c r="F54" s="748"/>
      <c r="G54" s="748"/>
      <c r="H54" s="748"/>
      <c r="I54" s="748"/>
      <c r="J54" s="748"/>
      <c r="K54" s="748"/>
      <c r="L54" s="272"/>
      <c r="M54" s="338"/>
      <c r="N54" s="150"/>
      <c r="O54" s="745" t="str">
        <f t="shared" si="0"/>
        <v/>
      </c>
      <c r="P54" s="746"/>
      <c r="Q54" s="744" t="str">
        <f t="shared" si="1"/>
        <v/>
      </c>
      <c r="R54" s="744"/>
      <c r="S54" s="744"/>
      <c r="T54" s="581"/>
      <c r="U54" s="482"/>
      <c r="V54" s="249"/>
      <c r="W54" s="249"/>
      <c r="X54" s="249"/>
    </row>
    <row r="55" spans="1:248" s="43" customFormat="1" ht="23.1" customHeight="1">
      <c r="A55" s="489"/>
      <c r="B55" s="382"/>
      <c r="C55" s="102"/>
      <c r="D55" s="747"/>
      <c r="E55" s="748"/>
      <c r="F55" s="748"/>
      <c r="G55" s="748"/>
      <c r="H55" s="748"/>
      <c r="I55" s="748"/>
      <c r="J55" s="748"/>
      <c r="K55" s="748"/>
      <c r="L55" s="272"/>
      <c r="M55" s="338"/>
      <c r="N55" s="150"/>
      <c r="O55" s="745" t="str">
        <f t="shared" si="0"/>
        <v/>
      </c>
      <c r="P55" s="746"/>
      <c r="Q55" s="744" t="str">
        <f t="shared" si="1"/>
        <v/>
      </c>
      <c r="R55" s="744"/>
      <c r="S55" s="744"/>
      <c r="T55" s="581"/>
      <c r="U55" s="482"/>
      <c r="V55" s="250"/>
      <c r="W55" s="642"/>
      <c r="X55" s="250"/>
    </row>
    <row r="56" spans="1:248" s="43" customFormat="1" ht="23.1" customHeight="1">
      <c r="A56" s="489"/>
      <c r="B56" s="382"/>
      <c r="C56" s="102"/>
      <c r="D56" s="747"/>
      <c r="E56" s="748"/>
      <c r="F56" s="748"/>
      <c r="G56" s="748"/>
      <c r="H56" s="748"/>
      <c r="I56" s="748"/>
      <c r="J56" s="748"/>
      <c r="K56" s="748"/>
      <c r="L56" s="272"/>
      <c r="M56" s="338"/>
      <c r="N56" s="150"/>
      <c r="O56" s="745" t="str">
        <f t="shared" si="0"/>
        <v/>
      </c>
      <c r="P56" s="746"/>
      <c r="Q56" s="744" t="str">
        <f t="shared" si="1"/>
        <v/>
      </c>
      <c r="R56" s="744"/>
      <c r="S56" s="744"/>
      <c r="T56" s="581"/>
      <c r="U56" s="482"/>
      <c r="V56" s="250"/>
      <c r="W56" s="642"/>
      <c r="X56" s="250"/>
    </row>
    <row r="57" spans="1:248" s="43" customFormat="1" ht="23.1" customHeight="1">
      <c r="A57" s="489"/>
      <c r="B57" s="382"/>
      <c r="C57" s="102"/>
      <c r="D57" s="747"/>
      <c r="E57" s="748"/>
      <c r="F57" s="748"/>
      <c r="G57" s="748"/>
      <c r="H57" s="748"/>
      <c r="I57" s="748"/>
      <c r="J57" s="748"/>
      <c r="K57" s="748"/>
      <c r="L57" s="272"/>
      <c r="M57" s="338"/>
      <c r="N57" s="150"/>
      <c r="O57" s="745" t="str">
        <f t="shared" si="0"/>
        <v/>
      </c>
      <c r="P57" s="746"/>
      <c r="Q57" s="744" t="str">
        <f t="shared" si="1"/>
        <v/>
      </c>
      <c r="R57" s="744"/>
      <c r="S57" s="744"/>
      <c r="T57" s="581"/>
      <c r="U57" s="482"/>
      <c r="V57" s="101"/>
      <c r="W57" s="101"/>
      <c r="X57" s="101"/>
    </row>
    <row r="58" spans="1:248" s="43" customFormat="1" ht="23.1" customHeight="1">
      <c r="A58" s="489"/>
      <c r="B58" s="382"/>
      <c r="C58" s="102"/>
      <c r="D58" s="747"/>
      <c r="E58" s="748"/>
      <c r="F58" s="748"/>
      <c r="G58" s="748"/>
      <c r="H58" s="748"/>
      <c r="I58" s="748"/>
      <c r="J58" s="748"/>
      <c r="K58" s="748"/>
      <c r="L58" s="272"/>
      <c r="M58" s="338"/>
      <c r="N58" s="150"/>
      <c r="O58" s="745" t="str">
        <f t="shared" si="0"/>
        <v/>
      </c>
      <c r="P58" s="746"/>
      <c r="Q58" s="744" t="str">
        <f t="shared" si="1"/>
        <v/>
      </c>
      <c r="R58" s="744"/>
      <c r="S58" s="744"/>
      <c r="T58" s="581"/>
      <c r="U58" s="482"/>
      <c r="V58" s="172"/>
      <c r="W58" s="172"/>
      <c r="X58" s="172"/>
    </row>
    <row r="59" spans="1:248" s="43" customFormat="1" ht="23.1" customHeight="1">
      <c r="A59" s="489"/>
      <c r="B59" s="382"/>
      <c r="C59" s="102"/>
      <c r="D59" s="747"/>
      <c r="E59" s="748"/>
      <c r="F59" s="748"/>
      <c r="G59" s="748"/>
      <c r="H59" s="748"/>
      <c r="I59" s="748"/>
      <c r="J59" s="748"/>
      <c r="K59" s="748"/>
      <c r="L59" s="272"/>
      <c r="M59" s="338"/>
      <c r="N59" s="150"/>
      <c r="O59" s="745" t="str">
        <f t="shared" si="0"/>
        <v/>
      </c>
      <c r="P59" s="746"/>
      <c r="Q59" s="744" t="str">
        <f t="shared" si="1"/>
        <v/>
      </c>
      <c r="R59" s="744"/>
      <c r="S59" s="744"/>
      <c r="T59" s="581"/>
      <c r="U59" s="482"/>
      <c r="V59" s="100"/>
      <c r="W59" s="101"/>
      <c r="X59" s="101"/>
    </row>
    <row r="60" spans="1:248" s="43" customFormat="1" ht="23.1" customHeight="1">
      <c r="A60" s="489"/>
      <c r="B60" s="382"/>
      <c r="C60" s="102"/>
      <c r="D60" s="747"/>
      <c r="E60" s="748"/>
      <c r="F60" s="748"/>
      <c r="G60" s="748"/>
      <c r="H60" s="748"/>
      <c r="I60" s="748"/>
      <c r="J60" s="748"/>
      <c r="K60" s="748"/>
      <c r="L60" s="272"/>
      <c r="M60" s="338"/>
      <c r="N60" s="150"/>
      <c r="O60" s="745" t="str">
        <f t="shared" si="0"/>
        <v/>
      </c>
      <c r="P60" s="746"/>
      <c r="Q60" s="744" t="str">
        <f t="shared" si="1"/>
        <v/>
      </c>
      <c r="R60" s="744"/>
      <c r="S60" s="744"/>
      <c r="T60" s="581"/>
      <c r="U60" s="482"/>
      <c r="V60" s="196"/>
      <c r="W60" s="197"/>
      <c r="X60" s="198"/>
    </row>
    <row r="61" spans="1:248" s="43" customFormat="1" ht="23.1" customHeight="1">
      <c r="A61" s="489"/>
      <c r="B61" s="382"/>
      <c r="C61" s="102"/>
      <c r="D61" s="747"/>
      <c r="E61" s="748"/>
      <c r="F61" s="748"/>
      <c r="G61" s="748"/>
      <c r="H61" s="748"/>
      <c r="I61" s="748"/>
      <c r="J61" s="748"/>
      <c r="K61" s="748"/>
      <c r="L61" s="272"/>
      <c r="M61" s="338"/>
      <c r="N61" s="150"/>
      <c r="O61" s="745" t="str">
        <f t="shared" si="0"/>
        <v/>
      </c>
      <c r="P61" s="746"/>
      <c r="Q61" s="744" t="str">
        <f t="shared" si="1"/>
        <v/>
      </c>
      <c r="R61" s="744"/>
      <c r="S61" s="744"/>
      <c r="T61" s="581"/>
      <c r="U61" s="482"/>
      <c r="V61" s="196"/>
      <c r="W61" s="197"/>
      <c r="X61" s="198"/>
    </row>
    <row r="62" spans="1:248" s="189" customFormat="1" ht="3.75" customHeight="1">
      <c r="A62" s="350"/>
      <c r="B62" s="301"/>
      <c r="C62" s="302"/>
      <c r="D62" s="303"/>
      <c r="E62" s="303"/>
      <c r="F62" s="303"/>
      <c r="G62" s="303"/>
      <c r="H62" s="303"/>
      <c r="I62" s="303"/>
      <c r="J62" s="303"/>
      <c r="K62" s="303"/>
      <c r="L62" s="304"/>
      <c r="M62" s="305"/>
      <c r="N62" s="306"/>
      <c r="O62" s="307"/>
      <c r="P62" s="308"/>
      <c r="Q62" s="309"/>
      <c r="R62" s="310"/>
      <c r="S62" s="310"/>
      <c r="T62" s="311"/>
      <c r="U62" s="273"/>
      <c r="V62" s="199"/>
      <c r="W62" s="197"/>
      <c r="X62" s="198"/>
    </row>
    <row r="63" spans="1:248" s="56" customFormat="1" ht="21.75" customHeight="1">
      <c r="A63" s="490"/>
      <c r="B63" s="697" t="s">
        <v>261</v>
      </c>
      <c r="C63" s="698"/>
      <c r="D63" s="698"/>
      <c r="E63" s="698"/>
      <c r="F63" s="698"/>
      <c r="G63" s="698"/>
      <c r="H63" s="698"/>
      <c r="I63" s="698"/>
      <c r="J63" s="698"/>
      <c r="K63" s="698"/>
      <c r="L63" s="698"/>
      <c r="M63" s="698"/>
      <c r="N63" s="698"/>
      <c r="O63" s="698"/>
      <c r="P63" s="698"/>
      <c r="Q63" s="698"/>
      <c r="R63" s="698"/>
      <c r="S63" s="698"/>
      <c r="T63" s="699"/>
      <c r="U63" s="483"/>
      <c r="V63" s="199"/>
      <c r="W63" s="197"/>
      <c r="X63" s="198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90"/>
      <c r="B64" s="801" t="s">
        <v>259</v>
      </c>
      <c r="C64" s="802"/>
      <c r="D64" s="802"/>
      <c r="E64" s="802"/>
      <c r="F64" s="802"/>
      <c r="G64" s="802"/>
      <c r="H64" s="802"/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3"/>
      <c r="U64" s="483"/>
      <c r="V64" s="199"/>
      <c r="W64" s="197"/>
      <c r="X64" s="198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300" customFormat="1" ht="12" customHeight="1">
      <c r="A65" s="350"/>
      <c r="B65" s="288" t="str">
        <f>'1-MPN'!B119</f>
        <v>FAPESP,  MAIO DE 2013</v>
      </c>
      <c r="C65" s="3"/>
      <c r="D65" s="3"/>
      <c r="E65" s="327"/>
      <c r="F65" s="327"/>
      <c r="G65" s="327"/>
      <c r="H65" s="327"/>
      <c r="I65" s="327"/>
      <c r="J65" s="327"/>
      <c r="K65" s="327"/>
      <c r="L65" s="3"/>
      <c r="M65" s="800"/>
      <c r="N65" s="800"/>
      <c r="O65" s="800"/>
      <c r="P65" s="800"/>
      <c r="Q65" s="800"/>
      <c r="R65" s="800"/>
      <c r="S65" s="326"/>
      <c r="T65" s="326">
        <v>1</v>
      </c>
      <c r="U65" s="258"/>
      <c r="V65" s="172"/>
      <c r="W65" s="172"/>
      <c r="X65" s="172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</row>
    <row r="66" spans="1:248" s="415" customFormat="1" ht="21" customHeight="1">
      <c r="A66" s="350"/>
      <c r="B66" s="417" t="s">
        <v>208</v>
      </c>
      <c r="C66" s="3"/>
      <c r="D66" s="3"/>
      <c r="L66" s="3"/>
      <c r="M66" s="419"/>
      <c r="N66" s="419"/>
      <c r="O66" s="419"/>
      <c r="P66" s="419"/>
      <c r="Q66" s="419"/>
      <c r="R66" s="419"/>
      <c r="S66" s="419"/>
      <c r="T66" s="419"/>
      <c r="U66" s="258"/>
      <c r="V66" s="172"/>
      <c r="W66" s="172"/>
      <c r="X66" s="172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</row>
    <row r="67" spans="1:248" s="43" customFormat="1" ht="12.75" customHeight="1">
      <c r="A67" s="350"/>
      <c r="B67" s="781" t="s">
        <v>1</v>
      </c>
      <c r="C67" s="761" t="s">
        <v>7</v>
      </c>
      <c r="D67" s="763" t="s">
        <v>8</v>
      </c>
      <c r="E67" s="764"/>
      <c r="F67" s="764"/>
      <c r="G67" s="764"/>
      <c r="H67" s="764"/>
      <c r="I67" s="764"/>
      <c r="J67" s="764"/>
      <c r="K67" s="765"/>
      <c r="L67" s="770" t="s">
        <v>180</v>
      </c>
      <c r="M67" s="733" t="s">
        <v>80</v>
      </c>
      <c r="N67" s="770" t="s">
        <v>3</v>
      </c>
      <c r="O67" s="771" t="s">
        <v>181</v>
      </c>
      <c r="P67" s="773"/>
      <c r="Q67" s="771" t="s">
        <v>182</v>
      </c>
      <c r="R67" s="772"/>
      <c r="S67" s="773"/>
      <c r="T67" s="756" t="s">
        <v>2</v>
      </c>
      <c r="U67" s="480"/>
      <c r="W67" s="172"/>
    </row>
    <row r="68" spans="1:248" s="42" customFormat="1" ht="20.25" customHeight="1" thickBot="1">
      <c r="A68" s="360"/>
      <c r="B68" s="782"/>
      <c r="C68" s="762"/>
      <c r="D68" s="766"/>
      <c r="E68" s="767"/>
      <c r="F68" s="767"/>
      <c r="G68" s="767"/>
      <c r="H68" s="767"/>
      <c r="I68" s="767"/>
      <c r="J68" s="767"/>
      <c r="K68" s="768"/>
      <c r="L68" s="783"/>
      <c r="M68" s="769"/>
      <c r="N68" s="769"/>
      <c r="O68" s="804"/>
      <c r="P68" s="805"/>
      <c r="Q68" s="774"/>
      <c r="R68" s="775"/>
      <c r="S68" s="776"/>
      <c r="T68" s="757"/>
      <c r="U68" s="481"/>
      <c r="V68" s="100"/>
      <c r="W68" s="101"/>
    </row>
    <row r="69" spans="1:248" s="43" customFormat="1" ht="23.1" customHeight="1">
      <c r="A69" s="350"/>
      <c r="B69" s="383"/>
      <c r="C69" s="102"/>
      <c r="D69" s="779"/>
      <c r="E69" s="780"/>
      <c r="F69" s="780"/>
      <c r="G69" s="780"/>
      <c r="H69" s="780"/>
      <c r="I69" s="780"/>
      <c r="J69" s="780"/>
      <c r="K69" s="780"/>
      <c r="L69" s="272"/>
      <c r="M69" s="338"/>
      <c r="N69" s="339"/>
      <c r="O69" s="745" t="str">
        <f t="shared" ref="O69:O115" si="2">IF(C69*N69=0,"",C69*N69)</f>
        <v/>
      </c>
      <c r="P69" s="746"/>
      <c r="Q69" s="744" t="str">
        <f t="shared" ref="Q69" si="3">IF(ISERROR(INDEX($W$22:$W$27,MATCH(M69,$V$22:$V$27,0))*O69),"",INDEX($W$22:$W$27,MATCH(M69,$V$22:$V$27,0))*O69)</f>
        <v/>
      </c>
      <c r="R69" s="744"/>
      <c r="S69" s="744"/>
      <c r="T69" s="582"/>
      <c r="U69" s="482"/>
      <c r="V69" s="172"/>
      <c r="W69" s="172"/>
      <c r="X69" s="172"/>
      <c r="Y69" s="172"/>
    </row>
    <row r="70" spans="1:248" s="43" customFormat="1" ht="23.1" customHeight="1">
      <c r="A70" s="350"/>
      <c r="B70" s="382"/>
      <c r="C70" s="102"/>
      <c r="D70" s="747"/>
      <c r="E70" s="748"/>
      <c r="F70" s="748"/>
      <c r="G70" s="748"/>
      <c r="H70" s="748"/>
      <c r="I70" s="748"/>
      <c r="J70" s="748"/>
      <c r="K70" s="748"/>
      <c r="L70" s="272"/>
      <c r="M70" s="338"/>
      <c r="N70" s="150"/>
      <c r="O70" s="789" t="str">
        <f t="shared" si="2"/>
        <v/>
      </c>
      <c r="P70" s="790"/>
      <c r="Q70" s="744" t="str">
        <f t="shared" ref="Q70:Q115" si="4">IF(ISERROR(INDEX($W$22:$W$27,MATCH(M70,$V$22:$V$27,0))*O70),"",INDEX($W$22:$W$27,MATCH(M70,$V$22:$V$27,0))*O70)</f>
        <v/>
      </c>
      <c r="R70" s="744"/>
      <c r="S70" s="744"/>
      <c r="T70" s="581"/>
      <c r="U70" s="482"/>
      <c r="V70" s="172"/>
      <c r="W70" s="172"/>
      <c r="X70" s="172"/>
      <c r="Y70" s="172"/>
    </row>
    <row r="71" spans="1:248" s="43" customFormat="1" ht="23.1" customHeight="1">
      <c r="A71" s="350"/>
      <c r="B71" s="382"/>
      <c r="C71" s="102"/>
      <c r="D71" s="747"/>
      <c r="E71" s="748"/>
      <c r="F71" s="748"/>
      <c r="G71" s="748"/>
      <c r="H71" s="748"/>
      <c r="I71" s="748"/>
      <c r="J71" s="748"/>
      <c r="K71" s="748"/>
      <c r="L71" s="272"/>
      <c r="M71" s="338"/>
      <c r="N71" s="150"/>
      <c r="O71" s="789" t="str">
        <f t="shared" si="2"/>
        <v/>
      </c>
      <c r="P71" s="790"/>
      <c r="Q71" s="744" t="str">
        <f t="shared" si="4"/>
        <v/>
      </c>
      <c r="R71" s="744"/>
      <c r="S71" s="744"/>
      <c r="T71" s="581"/>
      <c r="U71" s="482"/>
      <c r="V71" s="172"/>
      <c r="W71" s="172"/>
      <c r="X71" s="172"/>
      <c r="Y71" s="172"/>
    </row>
    <row r="72" spans="1:248" s="43" customFormat="1" ht="23.1" customHeight="1">
      <c r="A72" s="350"/>
      <c r="B72" s="382"/>
      <c r="C72" s="102"/>
      <c r="D72" s="747"/>
      <c r="E72" s="748"/>
      <c r="F72" s="748"/>
      <c r="G72" s="748"/>
      <c r="H72" s="748"/>
      <c r="I72" s="748"/>
      <c r="J72" s="748"/>
      <c r="K72" s="748"/>
      <c r="L72" s="272"/>
      <c r="M72" s="338"/>
      <c r="N72" s="150"/>
      <c r="O72" s="789" t="str">
        <f t="shared" si="2"/>
        <v/>
      </c>
      <c r="P72" s="790"/>
      <c r="Q72" s="744" t="str">
        <f t="shared" si="4"/>
        <v/>
      </c>
      <c r="R72" s="744"/>
      <c r="S72" s="744"/>
      <c r="T72" s="581"/>
      <c r="U72" s="482"/>
      <c r="V72" s="172"/>
      <c r="W72" s="172"/>
      <c r="X72" s="172"/>
      <c r="Y72" s="172"/>
    </row>
    <row r="73" spans="1:248" s="43" customFormat="1" ht="23.1" customHeight="1">
      <c r="A73" s="350"/>
      <c r="B73" s="382"/>
      <c r="C73" s="102"/>
      <c r="D73" s="747"/>
      <c r="E73" s="748"/>
      <c r="F73" s="748"/>
      <c r="G73" s="748"/>
      <c r="H73" s="748"/>
      <c r="I73" s="748"/>
      <c r="J73" s="748"/>
      <c r="K73" s="748"/>
      <c r="L73" s="272"/>
      <c r="M73" s="338"/>
      <c r="N73" s="150"/>
      <c r="O73" s="789" t="str">
        <f t="shared" si="2"/>
        <v/>
      </c>
      <c r="P73" s="790"/>
      <c r="Q73" s="744" t="str">
        <f t="shared" si="4"/>
        <v/>
      </c>
      <c r="R73" s="744"/>
      <c r="S73" s="744"/>
      <c r="T73" s="581"/>
      <c r="U73" s="482"/>
      <c r="V73" s="172"/>
      <c r="W73" s="172"/>
      <c r="X73" s="172"/>
      <c r="Y73" s="172"/>
    </row>
    <row r="74" spans="1:248" s="43" customFormat="1" ht="23.1" customHeight="1">
      <c r="A74" s="350"/>
      <c r="B74" s="382"/>
      <c r="C74" s="102"/>
      <c r="D74" s="747"/>
      <c r="E74" s="748"/>
      <c r="F74" s="748"/>
      <c r="G74" s="748"/>
      <c r="H74" s="748"/>
      <c r="I74" s="748"/>
      <c r="J74" s="748"/>
      <c r="K74" s="748"/>
      <c r="L74" s="272"/>
      <c r="M74" s="338"/>
      <c r="N74" s="150"/>
      <c r="O74" s="789" t="str">
        <f t="shared" si="2"/>
        <v/>
      </c>
      <c r="P74" s="790"/>
      <c r="Q74" s="744" t="str">
        <f t="shared" si="4"/>
        <v/>
      </c>
      <c r="R74" s="744"/>
      <c r="S74" s="744"/>
      <c r="T74" s="581"/>
      <c r="U74" s="482"/>
      <c r="V74" s="172"/>
      <c r="W74" s="172"/>
      <c r="X74" s="172"/>
      <c r="Y74" s="172"/>
    </row>
    <row r="75" spans="1:248" s="43" customFormat="1" ht="23.1" customHeight="1">
      <c r="A75" s="350"/>
      <c r="B75" s="382"/>
      <c r="C75" s="102"/>
      <c r="D75" s="747"/>
      <c r="E75" s="748"/>
      <c r="F75" s="748"/>
      <c r="G75" s="748"/>
      <c r="H75" s="748"/>
      <c r="I75" s="748"/>
      <c r="J75" s="748"/>
      <c r="K75" s="748"/>
      <c r="L75" s="272"/>
      <c r="M75" s="338"/>
      <c r="N75" s="150"/>
      <c r="O75" s="789" t="str">
        <f t="shared" si="2"/>
        <v/>
      </c>
      <c r="P75" s="790"/>
      <c r="Q75" s="744" t="str">
        <f t="shared" si="4"/>
        <v/>
      </c>
      <c r="R75" s="744"/>
      <c r="S75" s="744"/>
      <c r="T75" s="581"/>
      <c r="U75" s="482"/>
      <c r="V75" s="172"/>
      <c r="W75" s="172"/>
      <c r="X75" s="172"/>
      <c r="Y75" s="172"/>
    </row>
    <row r="76" spans="1:248" s="43" customFormat="1" ht="23.1" customHeight="1">
      <c r="A76" s="350"/>
      <c r="B76" s="382"/>
      <c r="C76" s="102"/>
      <c r="D76" s="747"/>
      <c r="E76" s="748"/>
      <c r="F76" s="748"/>
      <c r="G76" s="748"/>
      <c r="H76" s="748"/>
      <c r="I76" s="748"/>
      <c r="J76" s="748"/>
      <c r="K76" s="755"/>
      <c r="L76" s="272"/>
      <c r="M76" s="338"/>
      <c r="N76" s="150"/>
      <c r="O76" s="789" t="str">
        <f t="shared" si="2"/>
        <v/>
      </c>
      <c r="P76" s="790"/>
      <c r="Q76" s="744" t="str">
        <f t="shared" si="4"/>
        <v/>
      </c>
      <c r="R76" s="744"/>
      <c r="S76" s="744"/>
      <c r="T76" s="581"/>
      <c r="U76" s="482"/>
      <c r="V76" s="196"/>
      <c r="W76" s="197"/>
      <c r="X76" s="198"/>
      <c r="Y76" s="172"/>
    </row>
    <row r="77" spans="1:248" s="43" customFormat="1" ht="23.1" customHeight="1">
      <c r="A77" s="350"/>
      <c r="B77" s="382"/>
      <c r="C77" s="102"/>
      <c r="D77" s="747"/>
      <c r="E77" s="748"/>
      <c r="F77" s="748"/>
      <c r="G77" s="748"/>
      <c r="H77" s="748"/>
      <c r="I77" s="748"/>
      <c r="J77" s="748"/>
      <c r="K77" s="748"/>
      <c r="L77" s="272"/>
      <c r="M77" s="338"/>
      <c r="N77" s="150"/>
      <c r="O77" s="789" t="str">
        <f t="shared" si="2"/>
        <v/>
      </c>
      <c r="P77" s="790"/>
      <c r="Q77" s="744" t="str">
        <f t="shared" si="4"/>
        <v/>
      </c>
      <c r="R77" s="744"/>
      <c r="S77" s="744"/>
      <c r="T77" s="581"/>
      <c r="U77" s="482"/>
      <c r="V77" s="196"/>
      <c r="W77" s="197"/>
      <c r="X77" s="198"/>
      <c r="Y77" s="172"/>
    </row>
    <row r="78" spans="1:248" s="43" customFormat="1" ht="23.1" customHeight="1">
      <c r="A78" s="350"/>
      <c r="B78" s="382"/>
      <c r="C78" s="102"/>
      <c r="D78" s="747"/>
      <c r="E78" s="748"/>
      <c r="F78" s="748"/>
      <c r="G78" s="748"/>
      <c r="H78" s="748"/>
      <c r="I78" s="748"/>
      <c r="J78" s="748"/>
      <c r="K78" s="748"/>
      <c r="L78" s="272"/>
      <c r="M78" s="338"/>
      <c r="N78" s="150"/>
      <c r="O78" s="789" t="str">
        <f t="shared" si="2"/>
        <v/>
      </c>
      <c r="P78" s="790"/>
      <c r="Q78" s="744" t="str">
        <f t="shared" si="4"/>
        <v/>
      </c>
      <c r="R78" s="744"/>
      <c r="S78" s="744"/>
      <c r="T78" s="581"/>
      <c r="U78" s="482"/>
      <c r="V78" s="199"/>
      <c r="W78" s="197"/>
      <c r="X78" s="198"/>
      <c r="Y78" s="172"/>
    </row>
    <row r="79" spans="1:248" s="43" customFormat="1" ht="23.1" customHeight="1">
      <c r="A79" s="350"/>
      <c r="B79" s="382"/>
      <c r="C79" s="102"/>
      <c r="D79" s="747"/>
      <c r="E79" s="748"/>
      <c r="F79" s="748"/>
      <c r="G79" s="748"/>
      <c r="H79" s="748"/>
      <c r="I79" s="748"/>
      <c r="J79" s="748"/>
      <c r="K79" s="748"/>
      <c r="L79" s="272"/>
      <c r="M79" s="338"/>
      <c r="N79" s="150"/>
      <c r="O79" s="789" t="str">
        <f t="shared" si="2"/>
        <v/>
      </c>
      <c r="P79" s="790"/>
      <c r="Q79" s="744" t="str">
        <f t="shared" si="4"/>
        <v/>
      </c>
      <c r="R79" s="744"/>
      <c r="S79" s="744"/>
      <c r="T79" s="581"/>
      <c r="U79" s="482"/>
      <c r="V79" s="199"/>
      <c r="W79" s="197"/>
      <c r="X79" s="198"/>
      <c r="Y79" s="172"/>
    </row>
    <row r="80" spans="1:248" s="43" customFormat="1" ht="23.1" customHeight="1">
      <c r="A80" s="350"/>
      <c r="B80" s="382"/>
      <c r="C80" s="102"/>
      <c r="D80" s="747"/>
      <c r="E80" s="748"/>
      <c r="F80" s="748"/>
      <c r="G80" s="748"/>
      <c r="H80" s="748"/>
      <c r="I80" s="748"/>
      <c r="J80" s="748"/>
      <c r="K80" s="748"/>
      <c r="L80" s="272"/>
      <c r="M80" s="338"/>
      <c r="N80" s="150"/>
      <c r="O80" s="789" t="str">
        <f t="shared" si="2"/>
        <v/>
      </c>
      <c r="P80" s="790"/>
      <c r="Q80" s="744" t="str">
        <f t="shared" si="4"/>
        <v/>
      </c>
      <c r="R80" s="744"/>
      <c r="S80" s="744"/>
      <c r="T80" s="581"/>
      <c r="U80" s="482"/>
      <c r="V80" s="172"/>
      <c r="W80" s="172"/>
      <c r="X80" s="172"/>
      <c r="Y80" s="172"/>
    </row>
    <row r="81" spans="1:25" s="43" customFormat="1" ht="23.1" customHeight="1">
      <c r="A81" s="350"/>
      <c r="B81" s="382"/>
      <c r="C81" s="102"/>
      <c r="D81" s="747"/>
      <c r="E81" s="748"/>
      <c r="F81" s="748"/>
      <c r="G81" s="748"/>
      <c r="H81" s="748"/>
      <c r="I81" s="748"/>
      <c r="J81" s="748"/>
      <c r="K81" s="748"/>
      <c r="L81" s="272"/>
      <c r="M81" s="338"/>
      <c r="N81" s="150"/>
      <c r="O81" s="789" t="str">
        <f t="shared" si="2"/>
        <v/>
      </c>
      <c r="P81" s="790"/>
      <c r="Q81" s="744" t="str">
        <f t="shared" si="4"/>
        <v/>
      </c>
      <c r="R81" s="744"/>
      <c r="S81" s="744"/>
      <c r="T81" s="581"/>
      <c r="U81" s="482"/>
      <c r="V81" s="172"/>
      <c r="W81" s="172"/>
      <c r="X81" s="172"/>
      <c r="Y81" s="172"/>
    </row>
    <row r="82" spans="1:25" s="43" customFormat="1" ht="23.1" customHeight="1">
      <c r="A82" s="350"/>
      <c r="B82" s="382"/>
      <c r="C82" s="102"/>
      <c r="D82" s="747"/>
      <c r="E82" s="748"/>
      <c r="F82" s="748"/>
      <c r="G82" s="748"/>
      <c r="H82" s="748"/>
      <c r="I82" s="748"/>
      <c r="J82" s="748"/>
      <c r="K82" s="748"/>
      <c r="L82" s="272"/>
      <c r="M82" s="338"/>
      <c r="N82" s="150"/>
      <c r="O82" s="789" t="str">
        <f t="shared" si="2"/>
        <v/>
      </c>
      <c r="P82" s="790"/>
      <c r="Q82" s="744" t="str">
        <f t="shared" si="4"/>
        <v/>
      </c>
      <c r="R82" s="744"/>
      <c r="S82" s="744"/>
      <c r="T82" s="581"/>
      <c r="U82" s="482"/>
      <c r="V82" s="172"/>
      <c r="W82" s="172"/>
      <c r="X82" s="172"/>
      <c r="Y82" s="172"/>
    </row>
    <row r="83" spans="1:25" s="43" customFormat="1" ht="23.1" customHeight="1">
      <c r="A83" s="350"/>
      <c r="B83" s="382"/>
      <c r="C83" s="102"/>
      <c r="D83" s="747"/>
      <c r="E83" s="748"/>
      <c r="F83" s="748"/>
      <c r="G83" s="748"/>
      <c r="H83" s="748"/>
      <c r="I83" s="748"/>
      <c r="J83" s="748"/>
      <c r="K83" s="748"/>
      <c r="L83" s="272"/>
      <c r="M83" s="338"/>
      <c r="N83" s="150"/>
      <c r="O83" s="789" t="str">
        <f t="shared" si="2"/>
        <v/>
      </c>
      <c r="P83" s="790"/>
      <c r="Q83" s="744" t="str">
        <f t="shared" si="4"/>
        <v/>
      </c>
      <c r="R83" s="744"/>
      <c r="S83" s="744"/>
      <c r="T83" s="581"/>
      <c r="U83" s="482"/>
      <c r="V83" s="172"/>
      <c r="W83" s="172"/>
      <c r="X83" s="172"/>
      <c r="Y83" s="172"/>
    </row>
    <row r="84" spans="1:25" s="43" customFormat="1" ht="23.1" customHeight="1">
      <c r="A84" s="350"/>
      <c r="B84" s="382"/>
      <c r="C84" s="102"/>
      <c r="D84" s="747"/>
      <c r="E84" s="748"/>
      <c r="F84" s="748"/>
      <c r="G84" s="748"/>
      <c r="H84" s="748"/>
      <c r="I84" s="748"/>
      <c r="J84" s="748"/>
      <c r="K84" s="748"/>
      <c r="L84" s="272"/>
      <c r="M84" s="338"/>
      <c r="N84" s="150"/>
      <c r="O84" s="789" t="str">
        <f t="shared" si="2"/>
        <v/>
      </c>
      <c r="P84" s="790"/>
      <c r="Q84" s="744" t="str">
        <f t="shared" si="4"/>
        <v/>
      </c>
      <c r="R84" s="744"/>
      <c r="S84" s="744"/>
      <c r="T84" s="581"/>
      <c r="U84" s="482"/>
      <c r="V84" s="172"/>
      <c r="W84" s="172"/>
      <c r="X84" s="172"/>
      <c r="Y84" s="172"/>
    </row>
    <row r="85" spans="1:25" s="43" customFormat="1" ht="23.1" customHeight="1">
      <c r="A85" s="350"/>
      <c r="B85" s="382"/>
      <c r="C85" s="102"/>
      <c r="D85" s="747"/>
      <c r="E85" s="748"/>
      <c r="F85" s="748"/>
      <c r="G85" s="748"/>
      <c r="H85" s="748"/>
      <c r="I85" s="748"/>
      <c r="J85" s="748"/>
      <c r="K85" s="748"/>
      <c r="L85" s="272"/>
      <c r="M85" s="338"/>
      <c r="N85" s="150"/>
      <c r="O85" s="789" t="str">
        <f t="shared" si="2"/>
        <v/>
      </c>
      <c r="P85" s="790"/>
      <c r="Q85" s="744" t="str">
        <f t="shared" si="4"/>
        <v/>
      </c>
      <c r="R85" s="744"/>
      <c r="S85" s="744"/>
      <c r="T85" s="581"/>
      <c r="U85" s="482"/>
      <c r="V85" s="172"/>
      <c r="W85" s="172"/>
      <c r="X85" s="172"/>
      <c r="Y85" s="172"/>
    </row>
    <row r="86" spans="1:25" s="43" customFormat="1" ht="23.1" customHeight="1">
      <c r="A86" s="350"/>
      <c r="B86" s="382"/>
      <c r="C86" s="102"/>
      <c r="D86" s="747"/>
      <c r="E86" s="748"/>
      <c r="F86" s="748"/>
      <c r="G86" s="748"/>
      <c r="H86" s="748"/>
      <c r="I86" s="748"/>
      <c r="J86" s="748"/>
      <c r="K86" s="748"/>
      <c r="L86" s="272"/>
      <c r="M86" s="338"/>
      <c r="N86" s="150"/>
      <c r="O86" s="789" t="str">
        <f t="shared" si="2"/>
        <v/>
      </c>
      <c r="P86" s="790"/>
      <c r="Q86" s="744" t="str">
        <f t="shared" si="4"/>
        <v/>
      </c>
      <c r="R86" s="744"/>
      <c r="S86" s="744"/>
      <c r="T86" s="581"/>
      <c r="U86" s="482"/>
      <c r="V86" s="172"/>
      <c r="W86" s="172"/>
      <c r="X86" s="172"/>
      <c r="Y86" s="172"/>
    </row>
    <row r="87" spans="1:25" s="43" customFormat="1" ht="23.1" customHeight="1">
      <c r="A87" s="350"/>
      <c r="B87" s="382"/>
      <c r="C87" s="102"/>
      <c r="D87" s="747"/>
      <c r="E87" s="748"/>
      <c r="F87" s="748"/>
      <c r="G87" s="748"/>
      <c r="H87" s="748"/>
      <c r="I87" s="748"/>
      <c r="J87" s="748"/>
      <c r="K87" s="748"/>
      <c r="L87" s="272"/>
      <c r="M87" s="338"/>
      <c r="N87" s="150"/>
      <c r="O87" s="789" t="str">
        <f t="shared" si="2"/>
        <v/>
      </c>
      <c r="P87" s="790"/>
      <c r="Q87" s="744" t="str">
        <f t="shared" si="4"/>
        <v/>
      </c>
      <c r="R87" s="744"/>
      <c r="S87" s="744"/>
      <c r="T87" s="581"/>
      <c r="U87" s="482"/>
      <c r="V87" s="172"/>
      <c r="W87" s="172"/>
      <c r="X87" s="172"/>
      <c r="Y87" s="172"/>
    </row>
    <row r="88" spans="1:25" s="43" customFormat="1" ht="23.1" customHeight="1">
      <c r="A88" s="350"/>
      <c r="B88" s="382"/>
      <c r="C88" s="102"/>
      <c r="D88" s="747"/>
      <c r="E88" s="748"/>
      <c r="F88" s="748"/>
      <c r="G88" s="748"/>
      <c r="H88" s="748"/>
      <c r="I88" s="748"/>
      <c r="J88" s="748"/>
      <c r="K88" s="748"/>
      <c r="L88" s="272"/>
      <c r="M88" s="338"/>
      <c r="N88" s="150"/>
      <c r="O88" s="789" t="str">
        <f t="shared" si="2"/>
        <v/>
      </c>
      <c r="P88" s="790"/>
      <c r="Q88" s="744" t="str">
        <f t="shared" si="4"/>
        <v/>
      </c>
      <c r="R88" s="744"/>
      <c r="S88" s="744"/>
      <c r="T88" s="581"/>
      <c r="U88" s="482"/>
      <c r="V88" s="172"/>
      <c r="W88" s="172"/>
      <c r="X88" s="172"/>
      <c r="Y88" s="172"/>
    </row>
    <row r="89" spans="1:25" s="43" customFormat="1" ht="23.1" customHeight="1">
      <c r="A89" s="350"/>
      <c r="B89" s="382"/>
      <c r="C89" s="102"/>
      <c r="D89" s="747"/>
      <c r="E89" s="748"/>
      <c r="F89" s="748"/>
      <c r="G89" s="748"/>
      <c r="H89" s="748"/>
      <c r="I89" s="748"/>
      <c r="J89" s="748"/>
      <c r="K89" s="748"/>
      <c r="L89" s="272"/>
      <c r="M89" s="338"/>
      <c r="N89" s="150"/>
      <c r="O89" s="789" t="str">
        <f t="shared" si="2"/>
        <v/>
      </c>
      <c r="P89" s="790"/>
      <c r="Q89" s="744" t="str">
        <f t="shared" si="4"/>
        <v/>
      </c>
      <c r="R89" s="744"/>
      <c r="S89" s="744"/>
      <c r="T89" s="581"/>
      <c r="U89" s="482"/>
      <c r="V89" s="172"/>
      <c r="W89" s="172"/>
      <c r="X89" s="172"/>
      <c r="Y89" s="172"/>
    </row>
    <row r="90" spans="1:25" s="43" customFormat="1" ht="23.1" customHeight="1">
      <c r="A90" s="350"/>
      <c r="B90" s="382"/>
      <c r="C90" s="102"/>
      <c r="D90" s="747"/>
      <c r="E90" s="748"/>
      <c r="F90" s="748"/>
      <c r="G90" s="748"/>
      <c r="H90" s="748"/>
      <c r="I90" s="748"/>
      <c r="J90" s="748"/>
      <c r="K90" s="748"/>
      <c r="L90" s="272"/>
      <c r="M90" s="338"/>
      <c r="N90" s="150"/>
      <c r="O90" s="789" t="str">
        <f t="shared" si="2"/>
        <v/>
      </c>
      <c r="P90" s="790"/>
      <c r="Q90" s="744" t="str">
        <f t="shared" si="4"/>
        <v/>
      </c>
      <c r="R90" s="744"/>
      <c r="S90" s="744"/>
      <c r="T90" s="581"/>
      <c r="U90" s="482"/>
      <c r="V90" s="172"/>
      <c r="W90" s="172"/>
      <c r="X90" s="172"/>
      <c r="Y90" s="172"/>
    </row>
    <row r="91" spans="1:25" s="43" customFormat="1" ht="23.1" customHeight="1">
      <c r="A91" s="350"/>
      <c r="B91" s="382"/>
      <c r="C91" s="102"/>
      <c r="D91" s="747"/>
      <c r="E91" s="748"/>
      <c r="F91" s="748"/>
      <c r="G91" s="748"/>
      <c r="H91" s="748"/>
      <c r="I91" s="748"/>
      <c r="J91" s="748"/>
      <c r="K91" s="748"/>
      <c r="L91" s="272"/>
      <c r="M91" s="338"/>
      <c r="N91" s="150"/>
      <c r="O91" s="789" t="str">
        <f t="shared" si="2"/>
        <v/>
      </c>
      <c r="P91" s="790"/>
      <c r="Q91" s="744" t="str">
        <f t="shared" si="4"/>
        <v/>
      </c>
      <c r="R91" s="744"/>
      <c r="S91" s="744"/>
      <c r="T91" s="581"/>
      <c r="U91" s="482"/>
      <c r="V91" s="172"/>
      <c r="W91" s="172"/>
      <c r="X91" s="172"/>
      <c r="Y91" s="172"/>
    </row>
    <row r="92" spans="1:25" s="43" customFormat="1" ht="23.1" customHeight="1">
      <c r="A92" s="350"/>
      <c r="B92" s="382"/>
      <c r="C92" s="102"/>
      <c r="D92" s="747"/>
      <c r="E92" s="748"/>
      <c r="F92" s="748"/>
      <c r="G92" s="748"/>
      <c r="H92" s="748"/>
      <c r="I92" s="748"/>
      <c r="J92" s="748"/>
      <c r="K92" s="748"/>
      <c r="L92" s="272"/>
      <c r="M92" s="338"/>
      <c r="N92" s="150"/>
      <c r="O92" s="789" t="str">
        <f t="shared" si="2"/>
        <v/>
      </c>
      <c r="P92" s="790"/>
      <c r="Q92" s="744" t="str">
        <f t="shared" si="4"/>
        <v/>
      </c>
      <c r="R92" s="744"/>
      <c r="S92" s="744"/>
      <c r="T92" s="581"/>
      <c r="U92" s="482"/>
      <c r="V92" s="196"/>
      <c r="W92" s="197"/>
      <c r="X92" s="198"/>
      <c r="Y92" s="172"/>
    </row>
    <row r="93" spans="1:25" s="43" customFormat="1" ht="23.1" customHeight="1">
      <c r="A93" s="350"/>
      <c r="B93" s="382"/>
      <c r="C93" s="102"/>
      <c r="D93" s="747"/>
      <c r="E93" s="748"/>
      <c r="F93" s="748"/>
      <c r="G93" s="748"/>
      <c r="H93" s="748"/>
      <c r="I93" s="748"/>
      <c r="J93" s="748"/>
      <c r="K93" s="748"/>
      <c r="L93" s="272"/>
      <c r="M93" s="338"/>
      <c r="N93" s="150"/>
      <c r="O93" s="789" t="str">
        <f t="shared" si="2"/>
        <v/>
      </c>
      <c r="P93" s="790"/>
      <c r="Q93" s="744" t="str">
        <f t="shared" si="4"/>
        <v/>
      </c>
      <c r="R93" s="744"/>
      <c r="S93" s="744"/>
      <c r="T93" s="581"/>
      <c r="U93" s="482"/>
      <c r="V93" s="196"/>
      <c r="W93" s="197"/>
      <c r="X93" s="198"/>
      <c r="Y93" s="172"/>
    </row>
    <row r="94" spans="1:25" s="43" customFormat="1" ht="23.1" customHeight="1">
      <c r="A94" s="350"/>
      <c r="B94" s="382"/>
      <c r="C94" s="102"/>
      <c r="D94" s="747"/>
      <c r="E94" s="748"/>
      <c r="F94" s="748"/>
      <c r="G94" s="748"/>
      <c r="H94" s="748"/>
      <c r="I94" s="748"/>
      <c r="J94" s="748"/>
      <c r="K94" s="748"/>
      <c r="L94" s="272"/>
      <c r="M94" s="338"/>
      <c r="N94" s="150"/>
      <c r="O94" s="789" t="str">
        <f t="shared" si="2"/>
        <v/>
      </c>
      <c r="P94" s="790"/>
      <c r="Q94" s="744" t="str">
        <f t="shared" si="4"/>
        <v/>
      </c>
      <c r="R94" s="744"/>
      <c r="S94" s="744"/>
      <c r="T94" s="581"/>
      <c r="U94" s="482"/>
      <c r="V94" s="199"/>
      <c r="W94" s="197"/>
      <c r="X94" s="198"/>
      <c r="Y94" s="172"/>
    </row>
    <row r="95" spans="1:25" s="43" customFormat="1" ht="23.1" customHeight="1">
      <c r="A95" s="350"/>
      <c r="B95" s="382"/>
      <c r="C95" s="102"/>
      <c r="D95" s="747"/>
      <c r="E95" s="748"/>
      <c r="F95" s="748"/>
      <c r="G95" s="748"/>
      <c r="H95" s="748"/>
      <c r="I95" s="748"/>
      <c r="J95" s="748"/>
      <c r="K95" s="748"/>
      <c r="L95" s="272"/>
      <c r="M95" s="338"/>
      <c r="N95" s="150"/>
      <c r="O95" s="789" t="str">
        <f t="shared" si="2"/>
        <v/>
      </c>
      <c r="P95" s="790"/>
      <c r="Q95" s="744" t="str">
        <f t="shared" si="4"/>
        <v/>
      </c>
      <c r="R95" s="744"/>
      <c r="S95" s="744"/>
      <c r="T95" s="581"/>
      <c r="U95" s="482"/>
      <c r="V95" s="199"/>
      <c r="W95" s="197"/>
      <c r="X95" s="198"/>
      <c r="Y95" s="172"/>
    </row>
    <row r="96" spans="1:25" s="43" customFormat="1" ht="23.1" customHeight="1">
      <c r="A96" s="350"/>
      <c r="B96" s="382"/>
      <c r="C96" s="102"/>
      <c r="D96" s="747"/>
      <c r="E96" s="748"/>
      <c r="F96" s="748"/>
      <c r="G96" s="748"/>
      <c r="H96" s="748"/>
      <c r="I96" s="748"/>
      <c r="J96" s="748"/>
      <c r="K96" s="748"/>
      <c r="L96" s="272"/>
      <c r="M96" s="338"/>
      <c r="N96" s="150"/>
      <c r="O96" s="789" t="str">
        <f t="shared" si="2"/>
        <v/>
      </c>
      <c r="P96" s="790"/>
      <c r="Q96" s="744" t="str">
        <f t="shared" si="4"/>
        <v/>
      </c>
      <c r="R96" s="744"/>
      <c r="S96" s="744"/>
      <c r="T96" s="581"/>
      <c r="U96" s="482"/>
      <c r="V96" s="172"/>
      <c r="W96" s="172"/>
      <c r="X96" s="172"/>
      <c r="Y96" s="172"/>
    </row>
    <row r="97" spans="1:25" s="43" customFormat="1" ht="23.1" customHeight="1">
      <c r="A97" s="350"/>
      <c r="B97" s="382"/>
      <c r="C97" s="102"/>
      <c r="D97" s="747"/>
      <c r="E97" s="748"/>
      <c r="F97" s="748"/>
      <c r="G97" s="748"/>
      <c r="H97" s="748"/>
      <c r="I97" s="748"/>
      <c r="J97" s="748"/>
      <c r="K97" s="748"/>
      <c r="L97" s="272"/>
      <c r="M97" s="338"/>
      <c r="N97" s="150"/>
      <c r="O97" s="789" t="str">
        <f t="shared" si="2"/>
        <v/>
      </c>
      <c r="P97" s="790"/>
      <c r="Q97" s="744" t="str">
        <f t="shared" si="4"/>
        <v/>
      </c>
      <c r="R97" s="744"/>
      <c r="S97" s="744"/>
      <c r="T97" s="581"/>
      <c r="U97" s="482"/>
      <c r="V97" s="172"/>
      <c r="W97" s="172"/>
      <c r="X97" s="172"/>
      <c r="Y97" s="172"/>
    </row>
    <row r="98" spans="1:25" s="43" customFormat="1" ht="23.1" customHeight="1">
      <c r="A98" s="350"/>
      <c r="B98" s="382"/>
      <c r="C98" s="102"/>
      <c r="D98" s="747"/>
      <c r="E98" s="748"/>
      <c r="F98" s="748"/>
      <c r="G98" s="748"/>
      <c r="H98" s="748"/>
      <c r="I98" s="748"/>
      <c r="J98" s="748"/>
      <c r="K98" s="748"/>
      <c r="L98" s="272"/>
      <c r="M98" s="338"/>
      <c r="N98" s="150"/>
      <c r="O98" s="789" t="str">
        <f t="shared" si="2"/>
        <v/>
      </c>
      <c r="P98" s="790"/>
      <c r="Q98" s="744" t="str">
        <f t="shared" si="4"/>
        <v/>
      </c>
      <c r="R98" s="744"/>
      <c r="S98" s="744"/>
      <c r="T98" s="581"/>
      <c r="U98" s="482"/>
      <c r="V98" s="172"/>
      <c r="W98" s="172"/>
      <c r="X98" s="172"/>
      <c r="Y98" s="172"/>
    </row>
    <row r="99" spans="1:25" s="43" customFormat="1" ht="23.1" customHeight="1">
      <c r="A99" s="350"/>
      <c r="B99" s="382"/>
      <c r="C99" s="102"/>
      <c r="D99" s="747"/>
      <c r="E99" s="748"/>
      <c r="F99" s="748"/>
      <c r="G99" s="748"/>
      <c r="H99" s="748"/>
      <c r="I99" s="748"/>
      <c r="J99" s="748"/>
      <c r="K99" s="748"/>
      <c r="L99" s="272"/>
      <c r="M99" s="338"/>
      <c r="N99" s="150"/>
      <c r="O99" s="789" t="str">
        <f t="shared" si="2"/>
        <v/>
      </c>
      <c r="P99" s="790"/>
      <c r="Q99" s="744" t="str">
        <f t="shared" si="4"/>
        <v/>
      </c>
      <c r="R99" s="744"/>
      <c r="S99" s="744"/>
      <c r="T99" s="581"/>
      <c r="U99" s="482"/>
      <c r="V99" s="172"/>
      <c r="W99" s="172"/>
      <c r="X99" s="172"/>
      <c r="Y99" s="172"/>
    </row>
    <row r="100" spans="1:25" s="43" customFormat="1" ht="23.1" customHeight="1">
      <c r="A100" s="350"/>
      <c r="B100" s="382"/>
      <c r="C100" s="102"/>
      <c r="D100" s="747"/>
      <c r="E100" s="748"/>
      <c r="F100" s="748"/>
      <c r="G100" s="748"/>
      <c r="H100" s="748"/>
      <c r="I100" s="748"/>
      <c r="J100" s="748"/>
      <c r="K100" s="748"/>
      <c r="L100" s="272"/>
      <c r="M100" s="338"/>
      <c r="N100" s="150"/>
      <c r="O100" s="789" t="str">
        <f t="shared" si="2"/>
        <v/>
      </c>
      <c r="P100" s="790"/>
      <c r="Q100" s="744" t="str">
        <f t="shared" si="4"/>
        <v/>
      </c>
      <c r="R100" s="744"/>
      <c r="S100" s="744"/>
      <c r="T100" s="581"/>
      <c r="U100" s="482"/>
      <c r="W100" s="172"/>
      <c r="Y100" s="172"/>
    </row>
    <row r="101" spans="1:25" s="43" customFormat="1" ht="23.1" customHeight="1">
      <c r="A101" s="350"/>
      <c r="B101" s="382"/>
      <c r="C101" s="102"/>
      <c r="D101" s="747"/>
      <c r="E101" s="748"/>
      <c r="F101" s="748"/>
      <c r="G101" s="748"/>
      <c r="H101" s="748"/>
      <c r="I101" s="748"/>
      <c r="J101" s="748"/>
      <c r="K101" s="748"/>
      <c r="L101" s="272"/>
      <c r="M101" s="338"/>
      <c r="N101" s="150"/>
      <c r="O101" s="789" t="str">
        <f t="shared" si="2"/>
        <v/>
      </c>
      <c r="P101" s="790"/>
      <c r="Q101" s="744" t="str">
        <f t="shared" si="4"/>
        <v/>
      </c>
      <c r="R101" s="744"/>
      <c r="S101" s="744"/>
      <c r="T101" s="581"/>
      <c r="U101" s="482"/>
      <c r="W101" s="172"/>
      <c r="Y101" s="172"/>
    </row>
    <row r="102" spans="1:25" s="43" customFormat="1" ht="23.1" customHeight="1">
      <c r="A102" s="350"/>
      <c r="B102" s="382"/>
      <c r="C102" s="102"/>
      <c r="D102" s="747"/>
      <c r="E102" s="748"/>
      <c r="F102" s="748"/>
      <c r="G102" s="748"/>
      <c r="H102" s="748"/>
      <c r="I102" s="748"/>
      <c r="J102" s="748"/>
      <c r="K102" s="748"/>
      <c r="L102" s="272"/>
      <c r="M102" s="338"/>
      <c r="N102" s="150"/>
      <c r="O102" s="789" t="str">
        <f t="shared" si="2"/>
        <v/>
      </c>
      <c r="P102" s="790"/>
      <c r="Q102" s="744" t="str">
        <f t="shared" si="4"/>
        <v/>
      </c>
      <c r="R102" s="744"/>
      <c r="S102" s="744"/>
      <c r="T102" s="581"/>
      <c r="U102" s="482"/>
      <c r="W102" s="172"/>
      <c r="Y102" s="172"/>
    </row>
    <row r="103" spans="1:25" s="43" customFormat="1" ht="23.1" customHeight="1">
      <c r="A103" s="350"/>
      <c r="B103" s="382"/>
      <c r="C103" s="102"/>
      <c r="D103" s="747"/>
      <c r="E103" s="748"/>
      <c r="F103" s="748"/>
      <c r="G103" s="748"/>
      <c r="H103" s="748"/>
      <c r="I103" s="748"/>
      <c r="J103" s="748"/>
      <c r="K103" s="748"/>
      <c r="L103" s="272"/>
      <c r="M103" s="338"/>
      <c r="N103" s="150"/>
      <c r="O103" s="789" t="str">
        <f t="shared" si="2"/>
        <v/>
      </c>
      <c r="P103" s="790"/>
      <c r="Q103" s="744" t="str">
        <f t="shared" si="4"/>
        <v/>
      </c>
      <c r="R103" s="744"/>
      <c r="S103" s="744"/>
      <c r="T103" s="581"/>
      <c r="U103" s="482"/>
      <c r="W103" s="172"/>
      <c r="Y103" s="172"/>
    </row>
    <row r="104" spans="1:25" s="43" customFormat="1" ht="23.1" customHeight="1">
      <c r="A104" s="350"/>
      <c r="B104" s="382"/>
      <c r="C104" s="102"/>
      <c r="D104" s="747"/>
      <c r="E104" s="748"/>
      <c r="F104" s="748"/>
      <c r="G104" s="748"/>
      <c r="H104" s="748"/>
      <c r="I104" s="748"/>
      <c r="J104" s="748"/>
      <c r="K104" s="748"/>
      <c r="L104" s="272"/>
      <c r="M104" s="338"/>
      <c r="N104" s="150"/>
      <c r="O104" s="789" t="str">
        <f t="shared" si="2"/>
        <v/>
      </c>
      <c r="P104" s="790"/>
      <c r="Q104" s="744" t="str">
        <f t="shared" si="4"/>
        <v/>
      </c>
      <c r="R104" s="744"/>
      <c r="S104" s="744"/>
      <c r="T104" s="581"/>
      <c r="U104" s="482"/>
      <c r="W104" s="172"/>
      <c r="Y104" s="172"/>
    </row>
    <row r="105" spans="1:25" s="43" customFormat="1" ht="23.1" customHeight="1">
      <c r="A105" s="350"/>
      <c r="B105" s="382"/>
      <c r="C105" s="102"/>
      <c r="D105" s="747"/>
      <c r="E105" s="748"/>
      <c r="F105" s="748"/>
      <c r="G105" s="748"/>
      <c r="H105" s="748"/>
      <c r="I105" s="748"/>
      <c r="J105" s="748"/>
      <c r="K105" s="748"/>
      <c r="L105" s="272"/>
      <c r="M105" s="338"/>
      <c r="N105" s="150"/>
      <c r="O105" s="789" t="str">
        <f t="shared" si="2"/>
        <v/>
      </c>
      <c r="P105" s="790"/>
      <c r="Q105" s="744" t="str">
        <f t="shared" si="4"/>
        <v/>
      </c>
      <c r="R105" s="744"/>
      <c r="S105" s="744"/>
      <c r="T105" s="581"/>
      <c r="U105" s="482"/>
      <c r="W105" s="172"/>
      <c r="Y105" s="172"/>
    </row>
    <row r="106" spans="1:25" s="43" customFormat="1" ht="23.1" customHeight="1">
      <c r="A106" s="350"/>
      <c r="B106" s="382"/>
      <c r="C106" s="102"/>
      <c r="D106" s="747"/>
      <c r="E106" s="748"/>
      <c r="F106" s="748"/>
      <c r="G106" s="748"/>
      <c r="H106" s="748"/>
      <c r="I106" s="748"/>
      <c r="J106" s="748"/>
      <c r="K106" s="748"/>
      <c r="L106" s="272"/>
      <c r="M106" s="338"/>
      <c r="N106" s="150"/>
      <c r="O106" s="789" t="str">
        <f t="shared" si="2"/>
        <v/>
      </c>
      <c r="P106" s="790"/>
      <c r="Q106" s="744" t="str">
        <f t="shared" si="4"/>
        <v/>
      </c>
      <c r="R106" s="744"/>
      <c r="S106" s="744"/>
      <c r="T106" s="581"/>
      <c r="U106" s="482"/>
      <c r="V106" s="189"/>
      <c r="W106" s="191"/>
      <c r="X106" s="189"/>
      <c r="Y106" s="172"/>
    </row>
    <row r="107" spans="1:25" s="43" customFormat="1" ht="23.1" customHeight="1">
      <c r="A107" s="350"/>
      <c r="B107" s="382"/>
      <c r="C107" s="102"/>
      <c r="D107" s="747"/>
      <c r="E107" s="748"/>
      <c r="F107" s="748"/>
      <c r="G107" s="748"/>
      <c r="H107" s="748"/>
      <c r="I107" s="748"/>
      <c r="J107" s="748"/>
      <c r="K107" s="748"/>
      <c r="L107" s="272"/>
      <c r="M107" s="338"/>
      <c r="N107" s="150"/>
      <c r="O107" s="789" t="str">
        <f t="shared" si="2"/>
        <v/>
      </c>
      <c r="P107" s="790"/>
      <c r="Q107" s="744" t="str">
        <f t="shared" si="4"/>
        <v/>
      </c>
      <c r="R107" s="744"/>
      <c r="S107" s="744"/>
      <c r="T107" s="581"/>
      <c r="U107" s="482"/>
      <c r="V107" s="249"/>
      <c r="W107" s="249"/>
      <c r="X107" s="249"/>
      <c r="Y107" s="172"/>
    </row>
    <row r="108" spans="1:25" s="43" customFormat="1" ht="23.1" customHeight="1">
      <c r="A108" s="350"/>
      <c r="B108" s="382"/>
      <c r="C108" s="102"/>
      <c r="D108" s="747"/>
      <c r="E108" s="748"/>
      <c r="F108" s="748"/>
      <c r="G108" s="748"/>
      <c r="H108" s="748"/>
      <c r="I108" s="748"/>
      <c r="J108" s="748"/>
      <c r="K108" s="748"/>
      <c r="L108" s="272"/>
      <c r="M108" s="338"/>
      <c r="N108" s="150"/>
      <c r="O108" s="789" t="str">
        <f t="shared" si="2"/>
        <v/>
      </c>
      <c r="P108" s="790"/>
      <c r="Q108" s="744" t="str">
        <f t="shared" si="4"/>
        <v/>
      </c>
      <c r="R108" s="744"/>
      <c r="S108" s="744"/>
      <c r="T108" s="581"/>
      <c r="U108" s="482"/>
      <c r="V108" s="249"/>
      <c r="W108" s="249"/>
      <c r="X108" s="249"/>
      <c r="Y108" s="172"/>
    </row>
    <row r="109" spans="1:25" s="43" customFormat="1" ht="23.1" customHeight="1">
      <c r="A109" s="350"/>
      <c r="B109" s="382"/>
      <c r="C109" s="102"/>
      <c r="D109" s="747"/>
      <c r="E109" s="748"/>
      <c r="F109" s="748"/>
      <c r="G109" s="748"/>
      <c r="H109" s="748"/>
      <c r="I109" s="748"/>
      <c r="J109" s="748"/>
      <c r="K109" s="748"/>
      <c r="L109" s="272"/>
      <c r="M109" s="338"/>
      <c r="N109" s="150"/>
      <c r="O109" s="789" t="str">
        <f t="shared" si="2"/>
        <v/>
      </c>
      <c r="P109" s="790"/>
      <c r="Q109" s="744" t="str">
        <f t="shared" si="4"/>
        <v/>
      </c>
      <c r="R109" s="744"/>
      <c r="S109" s="744"/>
      <c r="T109" s="581"/>
      <c r="U109" s="482"/>
      <c r="V109" s="250"/>
      <c r="W109" s="642"/>
      <c r="X109" s="250"/>
      <c r="Y109" s="172"/>
    </row>
    <row r="110" spans="1:25" s="43" customFormat="1" ht="23.1" customHeight="1">
      <c r="A110" s="350"/>
      <c r="B110" s="382"/>
      <c r="C110" s="102"/>
      <c r="D110" s="747"/>
      <c r="E110" s="748"/>
      <c r="F110" s="748"/>
      <c r="G110" s="748"/>
      <c r="H110" s="748"/>
      <c r="I110" s="748"/>
      <c r="J110" s="748"/>
      <c r="K110" s="748"/>
      <c r="L110" s="272"/>
      <c r="M110" s="338"/>
      <c r="N110" s="150"/>
      <c r="O110" s="789" t="str">
        <f t="shared" si="2"/>
        <v/>
      </c>
      <c r="P110" s="790"/>
      <c r="Q110" s="744" t="str">
        <f t="shared" si="4"/>
        <v/>
      </c>
      <c r="R110" s="744"/>
      <c r="S110" s="744"/>
      <c r="T110" s="581"/>
      <c r="U110" s="482"/>
      <c r="V110" s="58"/>
      <c r="W110" s="139"/>
      <c r="X110" s="58"/>
    </row>
    <row r="111" spans="1:25" s="43" customFormat="1" ht="23.1" customHeight="1">
      <c r="A111" s="350"/>
      <c r="B111" s="382"/>
      <c r="C111" s="102"/>
      <c r="D111" s="747"/>
      <c r="E111" s="748"/>
      <c r="F111" s="748"/>
      <c r="G111" s="748"/>
      <c r="H111" s="748"/>
      <c r="I111" s="748"/>
      <c r="J111" s="748"/>
      <c r="K111" s="748"/>
      <c r="L111" s="272"/>
      <c r="M111" s="338"/>
      <c r="N111" s="150"/>
      <c r="O111" s="789" t="str">
        <f t="shared" si="2"/>
        <v/>
      </c>
      <c r="P111" s="790"/>
      <c r="Q111" s="744" t="str">
        <f t="shared" si="4"/>
        <v/>
      </c>
      <c r="R111" s="744"/>
      <c r="S111" s="744"/>
      <c r="T111" s="581"/>
      <c r="U111" s="482"/>
      <c r="V111" s="58"/>
      <c r="W111" s="139"/>
      <c r="X111" s="58"/>
    </row>
    <row r="112" spans="1:25" s="43" customFormat="1" ht="23.1" customHeight="1">
      <c r="A112" s="350"/>
      <c r="B112" s="382"/>
      <c r="C112" s="102"/>
      <c r="D112" s="747"/>
      <c r="E112" s="748"/>
      <c r="F112" s="748"/>
      <c r="G112" s="748"/>
      <c r="H112" s="748"/>
      <c r="I112" s="748"/>
      <c r="J112" s="748"/>
      <c r="K112" s="748"/>
      <c r="L112" s="272"/>
      <c r="M112" s="338"/>
      <c r="N112" s="150"/>
      <c r="O112" s="789" t="str">
        <f t="shared" si="2"/>
        <v/>
      </c>
      <c r="P112" s="790"/>
      <c r="Q112" s="744" t="str">
        <f t="shared" si="4"/>
        <v/>
      </c>
      <c r="R112" s="744"/>
      <c r="S112" s="744"/>
      <c r="T112" s="581"/>
      <c r="U112" s="482"/>
      <c r="V112" s="58"/>
      <c r="W112" s="139"/>
      <c r="X112" s="58"/>
    </row>
    <row r="113" spans="1:248" s="43" customFormat="1" ht="23.1" customHeight="1">
      <c r="A113" s="350"/>
      <c r="B113" s="382"/>
      <c r="C113" s="102"/>
      <c r="D113" s="747"/>
      <c r="E113" s="748"/>
      <c r="F113" s="748"/>
      <c r="G113" s="748"/>
      <c r="H113" s="748"/>
      <c r="I113" s="748"/>
      <c r="J113" s="748"/>
      <c r="K113" s="748"/>
      <c r="L113" s="272"/>
      <c r="M113" s="338"/>
      <c r="N113" s="150"/>
      <c r="O113" s="789" t="str">
        <f t="shared" si="2"/>
        <v/>
      </c>
      <c r="P113" s="790"/>
      <c r="Q113" s="744" t="str">
        <f t="shared" si="4"/>
        <v/>
      </c>
      <c r="R113" s="744"/>
      <c r="S113" s="744"/>
      <c r="T113" s="581"/>
      <c r="U113" s="482"/>
      <c r="V113" s="58"/>
      <c r="W113" s="139"/>
      <c r="X113" s="58"/>
    </row>
    <row r="114" spans="1:248" s="43" customFormat="1" ht="23.1" customHeight="1">
      <c r="A114" s="350"/>
      <c r="B114" s="382"/>
      <c r="C114" s="102"/>
      <c r="D114" s="747"/>
      <c r="E114" s="748"/>
      <c r="F114" s="748"/>
      <c r="G114" s="748"/>
      <c r="H114" s="748"/>
      <c r="I114" s="748"/>
      <c r="J114" s="748"/>
      <c r="K114" s="748"/>
      <c r="L114" s="272"/>
      <c r="M114" s="338"/>
      <c r="N114" s="150"/>
      <c r="O114" s="789" t="str">
        <f t="shared" si="2"/>
        <v/>
      </c>
      <c r="P114" s="790"/>
      <c r="Q114" s="744" t="str">
        <f t="shared" si="4"/>
        <v/>
      </c>
      <c r="R114" s="744"/>
      <c r="S114" s="744"/>
      <c r="T114" s="581"/>
      <c r="U114" s="482"/>
      <c r="V114" s="58"/>
      <c r="W114" s="139"/>
      <c r="X114" s="58"/>
    </row>
    <row r="115" spans="1:248" s="43" customFormat="1" ht="23.1" customHeight="1">
      <c r="A115" s="350"/>
      <c r="B115" s="382"/>
      <c r="C115" s="102"/>
      <c r="D115" s="747"/>
      <c r="E115" s="748"/>
      <c r="F115" s="748"/>
      <c r="G115" s="748"/>
      <c r="H115" s="748"/>
      <c r="I115" s="748"/>
      <c r="J115" s="748"/>
      <c r="K115" s="748"/>
      <c r="L115" s="272"/>
      <c r="M115" s="338"/>
      <c r="N115" s="150"/>
      <c r="O115" s="789" t="str">
        <f t="shared" si="2"/>
        <v/>
      </c>
      <c r="P115" s="790"/>
      <c r="Q115" s="744" t="str">
        <f t="shared" si="4"/>
        <v/>
      </c>
      <c r="R115" s="744"/>
      <c r="S115" s="744"/>
      <c r="T115" s="581"/>
      <c r="U115" s="482"/>
      <c r="V115" s="58"/>
      <c r="W115" s="139"/>
      <c r="X115" s="58"/>
    </row>
    <row r="116" spans="1:248" s="189" customFormat="1" ht="3.75" customHeight="1">
      <c r="A116" s="350"/>
      <c r="B116" s="301"/>
      <c r="C116" s="302"/>
      <c r="D116" s="303"/>
      <c r="E116" s="303"/>
      <c r="F116" s="303"/>
      <c r="G116" s="303"/>
      <c r="H116" s="303"/>
      <c r="I116" s="303"/>
      <c r="J116" s="303"/>
      <c r="K116" s="303"/>
      <c r="L116" s="304"/>
      <c r="M116" s="305"/>
      <c r="N116" s="306"/>
      <c r="O116" s="307"/>
      <c r="P116" s="308"/>
      <c r="Q116" s="309"/>
      <c r="R116" s="310"/>
      <c r="S116" s="310"/>
      <c r="T116" s="311"/>
      <c r="U116" s="273"/>
      <c r="V116" s="58"/>
      <c r="W116" s="139"/>
      <c r="X116" s="58"/>
    </row>
    <row r="117" spans="1:248" s="56" customFormat="1" ht="21.75" customHeight="1">
      <c r="A117" s="490"/>
      <c r="B117" s="697" t="str">
        <f>B63</f>
        <v>-É IMPRESCINDÍVEL A APRESENTAÇÃO DE 3 ORÇAMENTOS DE FORNECEDORES/REPRESENTANTES AUTORIZADOS PARA CADA UM DOS ITENS SOLICITADOS. INFORME SE HOUVER UM ÚNICO FORNECEDOR.</v>
      </c>
      <c r="C117" s="698"/>
      <c r="D117" s="698"/>
      <c r="E117" s="698"/>
      <c r="F117" s="698"/>
      <c r="G117" s="698"/>
      <c r="H117" s="698"/>
      <c r="I117" s="698"/>
      <c r="J117" s="698"/>
      <c r="K117" s="698"/>
      <c r="L117" s="698"/>
      <c r="M117" s="698"/>
      <c r="N117" s="698"/>
      <c r="O117" s="698"/>
      <c r="P117" s="698"/>
      <c r="Q117" s="698"/>
      <c r="R117" s="698"/>
      <c r="S117" s="698"/>
      <c r="T117" s="699"/>
      <c r="U117" s="483"/>
      <c r="V117" s="58"/>
      <c r="W117" s="139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90"/>
      <c r="B118" s="801" t="str">
        <f>B64</f>
        <v xml:space="preserve">- JUSTIFIQUE EM ANEXO A UTILIDADE DE CADA MATERIAL SOLICITADO PARA O DESENVOLVIMENTO DO PROJETO DE PESQUISA PROPOSTO.  </v>
      </c>
      <c r="C118" s="802"/>
      <c r="D118" s="802"/>
      <c r="E118" s="802"/>
      <c r="F118" s="802"/>
      <c r="G118" s="802"/>
      <c r="H118" s="802"/>
      <c r="I118" s="802"/>
      <c r="J118" s="802"/>
      <c r="K118" s="802"/>
      <c r="L118" s="802"/>
      <c r="M118" s="802"/>
      <c r="N118" s="802"/>
      <c r="O118" s="802"/>
      <c r="P118" s="802"/>
      <c r="Q118" s="802"/>
      <c r="R118" s="802"/>
      <c r="S118" s="802"/>
      <c r="T118" s="803"/>
      <c r="U118" s="483"/>
      <c r="V118" s="58"/>
      <c r="W118" s="139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300" customFormat="1" ht="12" customHeight="1">
      <c r="A119" s="350"/>
      <c r="B119" s="288" t="str">
        <f>B65</f>
        <v>FAPESP,  MAIO DE 2013</v>
      </c>
      <c r="C119" s="3"/>
      <c r="D119" s="3"/>
      <c r="E119" s="327"/>
      <c r="F119" s="327"/>
      <c r="G119" s="327"/>
      <c r="H119" s="327"/>
      <c r="I119" s="327"/>
      <c r="J119" s="327"/>
      <c r="K119" s="327"/>
      <c r="L119" s="3"/>
      <c r="M119" s="800"/>
      <c r="N119" s="800"/>
      <c r="O119" s="800"/>
      <c r="P119" s="800"/>
      <c r="Q119" s="800"/>
      <c r="R119" s="800"/>
      <c r="S119" s="259">
        <v>7</v>
      </c>
      <c r="T119" s="250">
        <v>2</v>
      </c>
      <c r="U119" s="250"/>
      <c r="V119" s="58"/>
      <c r="W119" s="139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</row>
    <row r="120" spans="1:248" s="575" customFormat="1" ht="12.75" customHeight="1">
      <c r="A120" s="574"/>
      <c r="C120" s="576"/>
      <c r="D120" s="576"/>
      <c r="L120" s="576"/>
      <c r="M120" s="576"/>
      <c r="W120" s="577"/>
    </row>
    <row r="121" spans="1:248" s="575" customFormat="1" ht="12.75" customHeight="1">
      <c r="A121" s="574"/>
      <c r="C121" s="576"/>
      <c r="D121" s="576"/>
      <c r="L121" s="576"/>
      <c r="M121" s="576"/>
      <c r="W121" s="577"/>
    </row>
    <row r="122" spans="1:248" s="575" customFormat="1" ht="12.75" customHeight="1">
      <c r="A122" s="574"/>
      <c r="C122" s="576"/>
      <c r="D122" s="576"/>
      <c r="L122" s="576"/>
      <c r="M122" s="576"/>
      <c r="W122" s="577"/>
    </row>
    <row r="123" spans="1:248" s="575" customFormat="1" ht="12.75" customHeight="1">
      <c r="A123" s="574"/>
      <c r="C123" s="576"/>
      <c r="D123" s="576"/>
      <c r="L123" s="576"/>
      <c r="M123" s="576"/>
      <c r="W123" s="577"/>
    </row>
    <row r="124" spans="1:248" s="575" customFormat="1" ht="12.75" customHeight="1">
      <c r="A124" s="574"/>
      <c r="C124" s="576"/>
      <c r="D124" s="576"/>
      <c r="L124" s="576"/>
      <c r="M124" s="576"/>
      <c r="W124" s="577"/>
    </row>
    <row r="125" spans="1:248" s="575" customFormat="1" ht="12.75" customHeight="1">
      <c r="A125" s="574"/>
      <c r="C125" s="576"/>
      <c r="D125" s="576"/>
      <c r="L125" s="576"/>
      <c r="M125" s="576"/>
      <c r="W125" s="577"/>
    </row>
    <row r="126" spans="1:248" s="575" customFormat="1" ht="12.75" customHeight="1">
      <c r="A126" s="574"/>
      <c r="C126" s="576"/>
      <c r="D126" s="576"/>
      <c r="L126" s="576"/>
      <c r="M126" s="576"/>
      <c r="W126" s="577"/>
    </row>
    <row r="127" spans="1:248" s="575" customFormat="1" ht="12.75" customHeight="1">
      <c r="A127" s="574"/>
      <c r="C127" s="576"/>
      <c r="D127" s="576"/>
      <c r="L127" s="576"/>
      <c r="M127" s="576"/>
      <c r="W127" s="577"/>
    </row>
    <row r="128" spans="1:248" s="575" customFormat="1" ht="12.75" customHeight="1">
      <c r="A128" s="574"/>
      <c r="C128" s="576"/>
      <c r="D128" s="576"/>
      <c r="L128" s="576"/>
      <c r="M128" s="576"/>
      <c r="W128" s="577"/>
    </row>
    <row r="129" spans="1:23" s="575" customFormat="1" ht="12.75" customHeight="1">
      <c r="A129" s="574"/>
      <c r="C129" s="576"/>
      <c r="D129" s="576"/>
      <c r="L129" s="576"/>
      <c r="M129" s="576"/>
      <c r="W129" s="577"/>
    </row>
    <row r="130" spans="1:23" s="575" customFormat="1" ht="12.75" customHeight="1">
      <c r="A130" s="574"/>
      <c r="C130" s="576"/>
      <c r="D130" s="576"/>
      <c r="L130" s="576"/>
      <c r="M130" s="576"/>
      <c r="W130" s="577"/>
    </row>
    <row r="131" spans="1:23" s="575" customFormat="1" ht="12.75" customHeight="1">
      <c r="A131" s="574"/>
      <c r="C131" s="576"/>
      <c r="D131" s="576"/>
      <c r="L131" s="576"/>
      <c r="M131" s="576"/>
      <c r="W131" s="577"/>
    </row>
    <row r="132" spans="1:23" s="575" customFormat="1" ht="12.75" customHeight="1">
      <c r="A132" s="574"/>
      <c r="C132" s="576"/>
      <c r="D132" s="576"/>
      <c r="L132" s="576"/>
      <c r="M132" s="576"/>
      <c r="W132" s="577"/>
    </row>
    <row r="133" spans="1:23" s="575" customFormat="1" ht="12.75" customHeight="1">
      <c r="A133" s="574"/>
      <c r="C133" s="576"/>
      <c r="D133" s="576"/>
      <c r="L133" s="576"/>
      <c r="M133" s="576"/>
      <c r="W133" s="577"/>
    </row>
    <row r="134" spans="1:23" s="575" customFormat="1" ht="12.75" customHeight="1">
      <c r="A134" s="574"/>
      <c r="C134" s="576"/>
      <c r="D134" s="576"/>
      <c r="L134" s="576"/>
      <c r="M134" s="576"/>
      <c r="W134" s="577"/>
    </row>
    <row r="135" spans="1:23" s="575" customFormat="1" ht="12.75" customHeight="1">
      <c r="A135" s="574"/>
      <c r="C135" s="576"/>
      <c r="D135" s="576"/>
      <c r="L135" s="576"/>
      <c r="M135" s="576"/>
      <c r="W135" s="577"/>
    </row>
    <row r="136" spans="1:23" s="575" customFormat="1" ht="12.75" customHeight="1">
      <c r="A136" s="574"/>
      <c r="C136" s="576"/>
      <c r="D136" s="576"/>
      <c r="L136" s="576"/>
      <c r="M136" s="576"/>
      <c r="W136" s="577"/>
    </row>
    <row r="137" spans="1:23" s="575" customFormat="1" ht="12.75" customHeight="1">
      <c r="A137" s="574"/>
      <c r="C137" s="576"/>
      <c r="D137" s="576"/>
      <c r="L137" s="576"/>
      <c r="M137" s="576"/>
      <c r="W137" s="577"/>
    </row>
    <row r="138" spans="1:23" s="575" customFormat="1" ht="12.75" customHeight="1">
      <c r="A138" s="574"/>
      <c r="C138" s="576"/>
      <c r="D138" s="576"/>
      <c r="L138" s="576"/>
      <c r="M138" s="576"/>
      <c r="W138" s="577"/>
    </row>
    <row r="139" spans="1:23" s="575" customFormat="1" ht="12.75" customHeight="1">
      <c r="A139" s="574"/>
      <c r="C139" s="576"/>
      <c r="D139" s="576"/>
      <c r="L139" s="576"/>
      <c r="M139" s="576"/>
      <c r="W139" s="577"/>
    </row>
    <row r="140" spans="1:23" s="575" customFormat="1" ht="12.75" customHeight="1">
      <c r="A140" s="574"/>
      <c r="C140" s="576"/>
      <c r="D140" s="576"/>
      <c r="L140" s="576"/>
      <c r="M140" s="576"/>
      <c r="W140" s="577"/>
    </row>
    <row r="141" spans="1:23" s="575" customFormat="1" ht="12.75" customHeight="1">
      <c r="A141" s="574"/>
      <c r="C141" s="576"/>
      <c r="D141" s="576"/>
      <c r="L141" s="576"/>
      <c r="M141" s="576"/>
      <c r="W141" s="577"/>
    </row>
    <row r="142" spans="1:23" s="575" customFormat="1" ht="12.75" customHeight="1">
      <c r="A142" s="574"/>
      <c r="C142" s="576"/>
      <c r="D142" s="576"/>
      <c r="L142" s="576"/>
      <c r="M142" s="576"/>
      <c r="W142" s="577"/>
    </row>
    <row r="143" spans="1:23" s="575" customFormat="1" ht="12.75" customHeight="1">
      <c r="A143" s="574"/>
      <c r="C143" s="576"/>
      <c r="D143" s="576"/>
      <c r="L143" s="576"/>
      <c r="M143" s="576"/>
      <c r="W143" s="577"/>
    </row>
    <row r="144" spans="1:23" s="575" customFormat="1" ht="12" customHeight="1">
      <c r="A144" s="574"/>
      <c r="C144" s="576"/>
      <c r="D144" s="576"/>
      <c r="L144" s="576"/>
      <c r="M144" s="576"/>
      <c r="W144" s="577"/>
    </row>
    <row r="145" spans="1:249" s="575" customFormat="1" ht="12.75" customHeight="1">
      <c r="A145" s="574"/>
      <c r="C145" s="576"/>
      <c r="D145" s="576"/>
      <c r="L145" s="576"/>
      <c r="M145" s="576"/>
      <c r="W145" s="577"/>
    </row>
    <row r="146" spans="1:249" s="575" customFormat="1" ht="12.75" customHeight="1">
      <c r="A146" s="574"/>
      <c r="C146" s="576"/>
      <c r="D146" s="576"/>
      <c r="L146" s="576"/>
      <c r="M146" s="576"/>
      <c r="W146" s="577"/>
    </row>
    <row r="147" spans="1:249" s="575" customFormat="1" ht="12.75" customHeight="1">
      <c r="A147" s="574"/>
      <c r="C147" s="576"/>
      <c r="D147" s="576"/>
      <c r="L147" s="576"/>
      <c r="M147" s="576"/>
      <c r="W147" s="577"/>
    </row>
    <row r="148" spans="1:249" s="575" customFormat="1" ht="12.75" customHeight="1">
      <c r="A148" s="574"/>
      <c r="B148" s="577"/>
      <c r="C148" s="578"/>
      <c r="D148" s="578"/>
      <c r="E148" s="577"/>
      <c r="F148" s="577"/>
      <c r="G148" s="577"/>
      <c r="H148" s="577"/>
      <c r="I148" s="577"/>
      <c r="J148" s="577"/>
      <c r="K148" s="577"/>
      <c r="L148" s="578"/>
      <c r="M148" s="578"/>
      <c r="N148" s="577"/>
      <c r="O148" s="577"/>
      <c r="P148" s="577"/>
      <c r="Q148" s="577"/>
      <c r="R148" s="577"/>
      <c r="S148" s="577"/>
      <c r="T148" s="577"/>
      <c r="U148" s="577"/>
      <c r="W148" s="577"/>
    </row>
    <row r="149" spans="1:249" s="575" customFormat="1" ht="12.75" customHeight="1">
      <c r="A149" s="574"/>
      <c r="B149" s="577"/>
      <c r="C149" s="578"/>
      <c r="D149" s="578"/>
      <c r="E149" s="577"/>
      <c r="F149" s="577"/>
      <c r="G149" s="577"/>
      <c r="H149" s="577"/>
      <c r="I149" s="577"/>
      <c r="J149" s="577"/>
      <c r="K149" s="577"/>
      <c r="L149" s="578"/>
      <c r="M149" s="578"/>
      <c r="N149" s="577"/>
      <c r="O149" s="577"/>
      <c r="P149" s="577"/>
      <c r="Q149" s="577"/>
      <c r="R149" s="577"/>
      <c r="S149" s="577"/>
      <c r="T149" s="577"/>
      <c r="U149" s="577"/>
      <c r="W149" s="577"/>
    </row>
    <row r="150" spans="1:249" s="575" customFormat="1" ht="12.75" customHeight="1">
      <c r="A150" s="574"/>
      <c r="B150" s="577"/>
      <c r="C150" s="791"/>
      <c r="D150" s="791"/>
      <c r="E150" s="792"/>
      <c r="F150" s="792"/>
      <c r="G150" s="792"/>
      <c r="H150" s="792"/>
      <c r="I150" s="792"/>
      <c r="J150" s="792"/>
      <c r="K150" s="792"/>
      <c r="L150" s="792"/>
      <c r="M150" s="793"/>
      <c r="N150" s="794"/>
      <c r="O150" s="793"/>
      <c r="P150" s="793"/>
      <c r="Q150" s="793"/>
      <c r="R150" s="793"/>
      <c r="S150" s="793"/>
      <c r="T150" s="794"/>
      <c r="U150" s="794"/>
      <c r="V150" s="579"/>
      <c r="W150" s="643"/>
      <c r="X150" s="579"/>
    </row>
    <row r="151" spans="1:249" s="575" customFormat="1" ht="12.75" customHeight="1">
      <c r="A151" s="574"/>
      <c r="B151" s="577"/>
      <c r="C151" s="791"/>
      <c r="D151" s="791"/>
      <c r="E151" s="792"/>
      <c r="F151" s="792"/>
      <c r="G151" s="792"/>
      <c r="H151" s="792"/>
      <c r="I151" s="792"/>
      <c r="J151" s="792"/>
      <c r="K151" s="792"/>
      <c r="L151" s="792"/>
      <c r="M151" s="793"/>
      <c r="N151" s="795"/>
      <c r="O151" s="795"/>
      <c r="P151" s="793"/>
      <c r="Q151" s="793"/>
      <c r="R151" s="795"/>
      <c r="S151" s="795"/>
      <c r="T151" s="794"/>
      <c r="U151" s="794"/>
      <c r="V151" s="579"/>
      <c r="W151" s="643"/>
      <c r="X151" s="579"/>
    </row>
    <row r="152" spans="1:249" s="575" customFormat="1" ht="12.75" customHeight="1">
      <c r="A152" s="574"/>
      <c r="B152" s="577"/>
      <c r="C152" s="578"/>
      <c r="D152" s="578"/>
      <c r="E152" s="577"/>
      <c r="F152" s="577"/>
      <c r="G152" s="577"/>
      <c r="H152" s="577"/>
      <c r="I152" s="577"/>
      <c r="J152" s="577"/>
      <c r="K152" s="577"/>
      <c r="L152" s="578"/>
      <c r="M152" s="578"/>
      <c r="N152" s="577"/>
      <c r="O152" s="577"/>
      <c r="P152" s="577"/>
      <c r="Q152" s="577"/>
      <c r="R152" s="577"/>
      <c r="S152" s="577"/>
      <c r="T152" s="577"/>
      <c r="U152" s="577"/>
      <c r="V152" s="579"/>
      <c r="W152" s="643"/>
      <c r="X152" s="579"/>
    </row>
    <row r="153" spans="1:249" s="609" customFormat="1" ht="12.75" customHeight="1">
      <c r="A153" s="350"/>
      <c r="C153" s="610"/>
      <c r="D153" s="610"/>
      <c r="L153" s="610"/>
      <c r="M153" s="610"/>
      <c r="V153" s="295"/>
      <c r="W153" s="644"/>
      <c r="X153" s="295"/>
    </row>
    <row r="154" spans="1:249" s="609" customFormat="1" ht="12.75" customHeight="1">
      <c r="A154" s="350"/>
      <c r="C154" s="610"/>
      <c r="D154" s="610"/>
      <c r="L154" s="610"/>
      <c r="M154" s="610"/>
      <c r="V154" s="611"/>
      <c r="W154" s="192"/>
      <c r="X154" s="611"/>
    </row>
    <row r="155" spans="1:249" s="609" customFormat="1" ht="16.5" customHeight="1">
      <c r="A155" s="350"/>
      <c r="B155" s="227" t="s">
        <v>148</v>
      </c>
      <c r="C155" s="610"/>
      <c r="D155" s="610"/>
      <c r="L155" s="610"/>
      <c r="M155" s="610"/>
      <c r="V155" s="611"/>
      <c r="W155" s="192"/>
      <c r="X155" s="611"/>
    </row>
    <row r="156" spans="1:249" s="609" customFormat="1" ht="16.5" customHeight="1">
      <c r="A156" s="350"/>
      <c r="B156" s="227" t="s">
        <v>149</v>
      </c>
      <c r="C156" s="610"/>
      <c r="D156" s="610"/>
      <c r="L156" s="610"/>
      <c r="M156" s="610"/>
      <c r="V156" s="611"/>
      <c r="W156" s="192"/>
      <c r="X156" s="611"/>
    </row>
    <row r="157" spans="1:249" s="58" customFormat="1" ht="12.75" customHeight="1">
      <c r="A157" s="350"/>
      <c r="C157" s="74"/>
      <c r="D157" s="74"/>
      <c r="L157" s="74"/>
      <c r="M157" s="74"/>
      <c r="V157" s="2"/>
      <c r="W157" s="179"/>
      <c r="X157" s="2"/>
    </row>
    <row r="158" spans="1:249" s="58" customFormat="1" ht="12.75">
      <c r="A158" s="350"/>
      <c r="C158" s="74"/>
      <c r="D158" s="74"/>
      <c r="L158" s="74"/>
      <c r="M158" s="74"/>
      <c r="V158" s="2"/>
      <c r="W158" s="179"/>
      <c r="X158" s="2"/>
    </row>
    <row r="159" spans="1:249" s="58" customFormat="1" ht="12.75" customHeight="1">
      <c r="A159" s="350"/>
      <c r="C159" s="74"/>
      <c r="D159" s="74"/>
      <c r="L159" s="74"/>
      <c r="M159" s="74"/>
      <c r="V159" s="2"/>
      <c r="W159" s="179"/>
      <c r="X159" s="2"/>
    </row>
    <row r="160" spans="1:249" s="58" customFormat="1" ht="15" customHeight="1">
      <c r="A160" s="350"/>
      <c r="B160" s="327"/>
      <c r="C160" s="788" t="s">
        <v>269</v>
      </c>
      <c r="D160" s="788"/>
      <c r="E160" s="788"/>
      <c r="F160" s="788"/>
      <c r="G160" s="788"/>
      <c r="H160" s="788"/>
      <c r="I160" s="788"/>
      <c r="J160" s="788"/>
      <c r="K160" s="788"/>
      <c r="L160" s="788"/>
      <c r="M160" s="788"/>
      <c r="N160" s="788"/>
      <c r="O160" s="788"/>
      <c r="P160" s="788"/>
      <c r="Q160" s="788"/>
      <c r="R160" s="788"/>
      <c r="S160" s="788"/>
      <c r="T160" s="788"/>
      <c r="U160" s="57"/>
      <c r="V160" s="2"/>
      <c r="W160" s="179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50"/>
      <c r="B161" s="327"/>
      <c r="C161" s="788" t="s">
        <v>270</v>
      </c>
      <c r="D161" s="788"/>
      <c r="E161" s="788"/>
      <c r="F161" s="788"/>
      <c r="G161" s="788"/>
      <c r="H161" s="788"/>
      <c r="I161" s="788"/>
      <c r="J161" s="788"/>
      <c r="K161" s="788"/>
      <c r="L161" s="788"/>
      <c r="M161" s="788"/>
      <c r="N161" s="788"/>
      <c r="O161" s="788"/>
      <c r="P161" s="788"/>
      <c r="Q161" s="788"/>
      <c r="R161" s="788"/>
      <c r="S161" s="788"/>
      <c r="T161" s="788"/>
      <c r="U161" s="57"/>
      <c r="V161" s="2"/>
      <c r="W161" s="179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50"/>
      <c r="B162" s="327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7"/>
      <c r="P162" s="327"/>
      <c r="Q162" s="327"/>
      <c r="R162" s="327"/>
      <c r="S162" s="325"/>
      <c r="T162" s="325"/>
      <c r="U162" s="57"/>
      <c r="V162" s="2"/>
      <c r="W162" s="179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11" t="s">
        <v>10</v>
      </c>
      <c r="C163" s="811"/>
      <c r="D163" s="811"/>
      <c r="E163" s="811"/>
      <c r="F163" s="811"/>
      <c r="G163" s="811"/>
      <c r="H163" s="811"/>
      <c r="I163" s="811"/>
      <c r="J163" s="811"/>
      <c r="K163" s="811"/>
      <c r="L163" s="811"/>
      <c r="M163" s="811"/>
      <c r="N163" s="811"/>
      <c r="O163" s="811"/>
      <c r="P163" s="811"/>
      <c r="Q163" s="811"/>
      <c r="R163" s="811"/>
      <c r="S163" s="811"/>
      <c r="T163" s="811"/>
      <c r="V163" s="2"/>
      <c r="W163" s="179"/>
      <c r="X163" s="2"/>
    </row>
    <row r="164" spans="1:249" ht="7.5" customHeight="1">
      <c r="A164" s="350"/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S164" s="325"/>
      <c r="T164" s="325"/>
      <c r="U164" s="2"/>
      <c r="V164" s="2"/>
      <c r="W164" s="17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0"/>
      <c r="B165" s="59" t="s">
        <v>25</v>
      </c>
      <c r="C165" s="328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9"/>
      <c r="P165" s="329"/>
      <c r="Q165" s="329"/>
      <c r="S165" s="325"/>
      <c r="T165" s="325"/>
      <c r="U165" s="2"/>
      <c r="V165" s="2"/>
      <c r="W165" s="17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0"/>
      <c r="B166" s="59" t="s">
        <v>26</v>
      </c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9"/>
      <c r="P166" s="329"/>
      <c r="Q166" s="329"/>
      <c r="S166" s="325"/>
      <c r="T166" s="325"/>
      <c r="U166" s="2"/>
      <c r="V166" s="2"/>
      <c r="W166" s="17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0"/>
      <c r="B167" s="59" t="s">
        <v>27</v>
      </c>
      <c r="C167" s="328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9"/>
      <c r="P167" s="329"/>
      <c r="Q167" s="329"/>
      <c r="S167" s="325"/>
      <c r="T167" s="325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50"/>
      <c r="B168" s="59" t="s">
        <v>177</v>
      </c>
      <c r="C168" s="328"/>
      <c r="D168" s="328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9"/>
      <c r="P168" s="329"/>
      <c r="Q168" s="329"/>
      <c r="S168" s="325"/>
      <c r="T168" s="325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50"/>
      <c r="B169" s="50" t="s">
        <v>28</v>
      </c>
      <c r="C169" s="328"/>
      <c r="D169" s="328"/>
      <c r="E169" s="328"/>
      <c r="F169" s="328"/>
      <c r="G169" s="328"/>
      <c r="H169" s="328"/>
      <c r="I169" s="328"/>
      <c r="J169" s="328"/>
      <c r="K169" s="328"/>
      <c r="L169" s="328"/>
      <c r="M169" s="328"/>
      <c r="N169" s="328"/>
      <c r="O169" s="329"/>
      <c r="P169" s="329"/>
      <c r="Q169" s="329"/>
      <c r="S169" s="325"/>
      <c r="T169" s="325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50"/>
      <c r="B170" s="59" t="s">
        <v>178</v>
      </c>
      <c r="C170" s="328"/>
      <c r="D170" s="328"/>
      <c r="E170" s="328"/>
      <c r="F170" s="328"/>
      <c r="G170" s="328"/>
      <c r="H170" s="328"/>
      <c r="I170" s="328"/>
      <c r="J170" s="328"/>
      <c r="K170" s="328"/>
      <c r="L170" s="328"/>
      <c r="M170" s="328"/>
      <c r="N170" s="328"/>
      <c r="O170" s="329"/>
      <c r="P170" s="329"/>
      <c r="Q170" s="329"/>
      <c r="S170" s="325"/>
      <c r="T170" s="325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0"/>
      <c r="B171" s="59" t="s">
        <v>190</v>
      </c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9"/>
      <c r="P171" s="329"/>
      <c r="Q171" s="329"/>
      <c r="S171" s="325"/>
      <c r="T171" s="325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50"/>
      <c r="B172" s="50" t="s">
        <v>29</v>
      </c>
      <c r="C172" s="328"/>
      <c r="D172" s="328"/>
      <c r="E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9"/>
      <c r="P172" s="329"/>
      <c r="Q172" s="329"/>
      <c r="S172" s="325"/>
      <c r="T172" s="325"/>
      <c r="U172" s="2"/>
      <c r="V172" s="2"/>
      <c r="W172" s="17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0"/>
      <c r="B173" s="49" t="s">
        <v>286</v>
      </c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9"/>
      <c r="P173" s="329"/>
      <c r="Q173" s="329"/>
      <c r="S173" s="325"/>
      <c r="T173" s="325"/>
      <c r="U173" s="2"/>
      <c r="V173" s="2"/>
      <c r="W173" s="17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0"/>
      <c r="B174" s="59" t="s">
        <v>179</v>
      </c>
      <c r="C174" s="328"/>
      <c r="D174" s="328"/>
      <c r="E174" s="328"/>
      <c r="F174" s="328"/>
      <c r="G174" s="328"/>
      <c r="H174" s="328"/>
      <c r="I174" s="328"/>
      <c r="J174" s="328"/>
      <c r="K174" s="328"/>
      <c r="L174" s="328"/>
      <c r="M174" s="328"/>
      <c r="N174" s="328"/>
      <c r="O174" s="329"/>
      <c r="P174" s="329"/>
      <c r="Q174" s="329"/>
      <c r="S174" s="325"/>
      <c r="T174" s="325"/>
      <c r="U174" s="2"/>
      <c r="V174" s="2"/>
      <c r="W174" s="17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50"/>
      <c r="B175" s="59" t="s">
        <v>215</v>
      </c>
      <c r="C175" s="328"/>
      <c r="D175" s="328"/>
      <c r="E175" s="328"/>
      <c r="F175" s="328"/>
      <c r="G175" s="328"/>
      <c r="H175" s="328"/>
      <c r="I175" s="328"/>
      <c r="J175" s="328"/>
      <c r="K175" s="328"/>
      <c r="L175" s="328"/>
      <c r="M175" s="328"/>
      <c r="N175" s="328"/>
      <c r="O175" s="329"/>
      <c r="P175" s="329"/>
      <c r="Q175" s="329"/>
      <c r="S175" s="325"/>
      <c r="T175" s="325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50"/>
      <c r="B176" s="59" t="s">
        <v>188</v>
      </c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9"/>
      <c r="P176" s="329"/>
      <c r="Q176" s="329"/>
      <c r="S176" s="325"/>
      <c r="T176" s="325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50"/>
      <c r="B177" s="344" t="s">
        <v>189</v>
      </c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9"/>
      <c r="P177" s="329"/>
      <c r="Q177" s="329"/>
      <c r="S177" s="325"/>
      <c r="T177" s="325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0"/>
      <c r="B178" s="59" t="s">
        <v>216</v>
      </c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9"/>
      <c r="P178" s="329"/>
      <c r="Q178" s="329"/>
      <c r="S178" s="325"/>
      <c r="T178" s="325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0"/>
      <c r="B179" s="59" t="s">
        <v>191</v>
      </c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S179" s="325"/>
      <c r="T179" s="325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0"/>
      <c r="S180" s="325"/>
      <c r="T180" s="325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0"/>
      <c r="B181" s="64" t="s">
        <v>30</v>
      </c>
      <c r="D181" s="325"/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S181" s="325"/>
      <c r="T181" s="325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0"/>
      <c r="B182" s="64" t="s">
        <v>186</v>
      </c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S182" s="325"/>
      <c r="T182" s="325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0"/>
      <c r="B183" s="343" t="s">
        <v>187</v>
      </c>
      <c r="S183" s="325"/>
      <c r="T183" s="325"/>
      <c r="U183" s="2"/>
      <c r="V183" s="2"/>
      <c r="W183" s="179"/>
      <c r="X183" s="2"/>
      <c r="Y183" s="2"/>
      <c r="Z183" s="2"/>
      <c r="AA183" s="2"/>
      <c r="AB183" s="2"/>
      <c r="AC183" s="2"/>
    </row>
    <row r="184" spans="1:33" ht="13.5" customHeight="1">
      <c r="A184" s="350"/>
      <c r="B184" s="64" t="s">
        <v>31</v>
      </c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S184" s="325"/>
      <c r="T184" s="325"/>
      <c r="U184" s="2"/>
      <c r="V184" s="2"/>
      <c r="W184" s="179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164</v>
      </c>
      <c r="D185" s="327"/>
      <c r="L185" s="327"/>
      <c r="M185" s="327"/>
      <c r="R185" s="325"/>
      <c r="S185" s="325"/>
      <c r="T185" s="325"/>
      <c r="U185" s="2"/>
    </row>
    <row r="186" spans="1:33" ht="17.25" customHeight="1">
      <c r="A186" s="351"/>
      <c r="B186" s="65" t="s">
        <v>32</v>
      </c>
      <c r="D186" s="327"/>
      <c r="L186" s="327"/>
      <c r="M186" s="327"/>
      <c r="P186" s="325"/>
      <c r="Q186" s="325"/>
      <c r="R186" s="1"/>
      <c r="S186" s="1"/>
      <c r="T186" s="1"/>
      <c r="U186" s="16"/>
    </row>
    <row r="187" spans="1:33" s="337" customFormat="1" ht="17.25" customHeight="1">
      <c r="A187" s="351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8"/>
    </row>
    <row r="188" spans="1:33" s="337" customFormat="1" ht="17.25" customHeight="1">
      <c r="A188" s="351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8"/>
    </row>
    <row r="189" spans="1:33" s="337" customFormat="1" ht="4.5" customHeight="1">
      <c r="A189" s="351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8"/>
    </row>
    <row r="190" spans="1:33" s="6" customFormat="1" ht="18" customHeight="1">
      <c r="A190" s="491"/>
      <c r="B190" s="694" t="s">
        <v>1</v>
      </c>
      <c r="C190" s="737" t="s">
        <v>7</v>
      </c>
      <c r="D190" s="817" t="s">
        <v>8</v>
      </c>
      <c r="E190" s="817"/>
      <c r="F190" s="817"/>
      <c r="G190" s="817"/>
      <c r="H190" s="817"/>
      <c r="I190" s="817"/>
      <c r="J190" s="817"/>
      <c r="K190" s="817"/>
      <c r="L190" s="821" t="s">
        <v>180</v>
      </c>
      <c r="M190" s="423" t="s">
        <v>38</v>
      </c>
      <c r="N190" s="423" t="s">
        <v>39</v>
      </c>
      <c r="O190" s="814" t="s">
        <v>183</v>
      </c>
      <c r="P190" s="756"/>
      <c r="Q190" s="735" t="s">
        <v>4</v>
      </c>
      <c r="R190" s="808"/>
      <c r="S190" s="735" t="s">
        <v>2</v>
      </c>
      <c r="T190" s="808"/>
      <c r="W190" s="645"/>
    </row>
    <row r="191" spans="1:33" s="6" customFormat="1" ht="17.25" customHeight="1">
      <c r="A191" s="492"/>
      <c r="B191" s="824"/>
      <c r="C191" s="823"/>
      <c r="D191" s="817"/>
      <c r="E191" s="817"/>
      <c r="F191" s="817"/>
      <c r="G191" s="817"/>
      <c r="H191" s="817"/>
      <c r="I191" s="817"/>
      <c r="J191" s="817"/>
      <c r="K191" s="817"/>
      <c r="L191" s="822"/>
      <c r="M191" s="427" t="s">
        <v>40</v>
      </c>
      <c r="N191" s="422" t="s">
        <v>41</v>
      </c>
      <c r="O191" s="815"/>
      <c r="P191" s="816"/>
      <c r="Q191" s="736" t="s">
        <v>42</v>
      </c>
      <c r="R191" s="809"/>
      <c r="S191" s="736"/>
      <c r="T191" s="809"/>
      <c r="U191" s="56"/>
      <c r="W191" s="645"/>
    </row>
    <row r="192" spans="1:33" ht="18.75" customHeight="1">
      <c r="A192" s="350"/>
      <c r="B192" s="381">
        <v>1</v>
      </c>
      <c r="C192" s="335">
        <v>1</v>
      </c>
      <c r="D192" s="818" t="s">
        <v>43</v>
      </c>
      <c r="E192" s="819"/>
      <c r="F192" s="819"/>
      <c r="G192" s="819"/>
      <c r="H192" s="819"/>
      <c r="I192" s="819"/>
      <c r="J192" s="819"/>
      <c r="K192" s="820"/>
      <c r="L192" s="340"/>
      <c r="M192" s="341" t="s">
        <v>37</v>
      </c>
      <c r="N192" s="231">
        <v>1000</v>
      </c>
      <c r="O192" s="812">
        <f>N192*C192</f>
        <v>1000</v>
      </c>
      <c r="P192" s="813"/>
      <c r="Q192" s="825">
        <v>1240</v>
      </c>
      <c r="R192" s="826"/>
      <c r="S192" s="336" t="s">
        <v>24</v>
      </c>
      <c r="T192" s="584"/>
    </row>
    <row r="193" spans="1:21" ht="18.75" customHeight="1">
      <c r="A193" s="350"/>
      <c r="B193" s="381" t="s">
        <v>18</v>
      </c>
      <c r="C193" s="335">
        <v>2</v>
      </c>
      <c r="D193" s="818" t="s">
        <v>185</v>
      </c>
      <c r="E193" s="819"/>
      <c r="F193" s="819"/>
      <c r="G193" s="819"/>
      <c r="H193" s="819"/>
      <c r="I193" s="819"/>
      <c r="J193" s="819"/>
      <c r="K193" s="820"/>
      <c r="L193" s="340"/>
      <c r="M193" s="341" t="s">
        <v>37</v>
      </c>
      <c r="N193" s="232">
        <v>92</v>
      </c>
      <c r="O193" s="812">
        <f>N193*C193</f>
        <v>184</v>
      </c>
      <c r="P193" s="813"/>
      <c r="Q193" s="825">
        <v>228.16900000000001</v>
      </c>
      <c r="R193" s="826"/>
      <c r="S193" s="336" t="s">
        <v>24</v>
      </c>
      <c r="T193" s="584"/>
    </row>
    <row r="194" spans="1:21" ht="18.75" customHeight="1">
      <c r="A194" s="350"/>
      <c r="B194" s="381" t="s">
        <v>20</v>
      </c>
      <c r="C194" s="335">
        <v>1</v>
      </c>
      <c r="D194" s="818" t="s">
        <v>184</v>
      </c>
      <c r="E194" s="819"/>
      <c r="F194" s="819"/>
      <c r="G194" s="819"/>
      <c r="H194" s="819"/>
      <c r="I194" s="819"/>
      <c r="J194" s="819"/>
      <c r="K194" s="820"/>
      <c r="L194" s="340"/>
      <c r="M194" s="341" t="s">
        <v>37</v>
      </c>
      <c r="N194" s="232">
        <v>40</v>
      </c>
      <c r="O194" s="812">
        <f>N194*C194</f>
        <v>40</v>
      </c>
      <c r="P194" s="813"/>
      <c r="Q194" s="825">
        <v>49.6</v>
      </c>
      <c r="R194" s="826"/>
      <c r="S194" s="336" t="s">
        <v>24</v>
      </c>
      <c r="T194" s="584"/>
    </row>
    <row r="195" spans="1:21" ht="18.75" customHeight="1">
      <c r="A195" s="350"/>
      <c r="B195" s="381" t="s">
        <v>44</v>
      </c>
      <c r="C195" s="335">
        <v>1</v>
      </c>
      <c r="D195" s="818" t="s">
        <v>45</v>
      </c>
      <c r="E195" s="819"/>
      <c r="F195" s="819"/>
      <c r="G195" s="819"/>
      <c r="H195" s="819"/>
      <c r="I195" s="819"/>
      <c r="J195" s="819"/>
      <c r="K195" s="820"/>
      <c r="L195" s="340"/>
      <c r="M195" s="341" t="s">
        <v>37</v>
      </c>
      <c r="N195" s="232">
        <v>40</v>
      </c>
      <c r="O195" s="812">
        <f>N195*C195</f>
        <v>40</v>
      </c>
      <c r="P195" s="813"/>
      <c r="Q195" s="825">
        <v>49.6</v>
      </c>
      <c r="R195" s="826"/>
      <c r="S195" s="336" t="s">
        <v>24</v>
      </c>
      <c r="T195" s="584"/>
    </row>
    <row r="196" spans="1:21" ht="16.5" customHeight="1">
      <c r="A196" s="350"/>
      <c r="B196" s="796"/>
      <c r="C196" s="797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7"/>
      <c r="O196" s="798" t="s">
        <v>5</v>
      </c>
      <c r="P196" s="799"/>
      <c r="Q196" s="806">
        <f>SUM(Q192:Q195)</f>
        <v>1567.3689999999999</v>
      </c>
      <c r="R196" s="807"/>
      <c r="S196" s="336" t="s">
        <v>24</v>
      </c>
      <c r="T196" s="584"/>
      <c r="U196" s="274"/>
    </row>
    <row r="197" spans="1:21" ht="12.75">
      <c r="A197" s="350"/>
      <c r="B197" s="297" t="str">
        <f>B118</f>
        <v xml:space="preserve">- JUSTIFIQUE EM ANEXO A UTILIDADE DE CADA MATERIAL SOLICITADO PARA O DESENVOLVIMENTO DO PROJETO DE PESQUISA PROPOSTO.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50"/>
      <c r="B198" s="337"/>
      <c r="E198" s="337"/>
      <c r="F198" s="337"/>
      <c r="G198" s="337"/>
      <c r="H198" s="337"/>
      <c r="I198" s="337"/>
      <c r="J198" s="337"/>
      <c r="K198" s="337"/>
      <c r="N198" s="337"/>
      <c r="O198" s="337"/>
      <c r="P198" s="337"/>
      <c r="Q198" s="337"/>
      <c r="R198" s="337"/>
      <c r="S198" s="337"/>
      <c r="T198" s="337"/>
    </row>
    <row r="199" spans="1:21" ht="12.75" customHeight="1">
      <c r="A199" s="350"/>
      <c r="B199" s="337"/>
      <c r="E199" s="337"/>
      <c r="F199" s="337"/>
      <c r="G199" s="337"/>
      <c r="H199" s="337"/>
      <c r="I199" s="337"/>
      <c r="J199" s="337"/>
      <c r="K199" s="337"/>
      <c r="N199" s="337"/>
      <c r="O199" s="337"/>
      <c r="P199" s="337"/>
      <c r="Q199" s="337"/>
      <c r="R199" s="337"/>
      <c r="S199" s="337"/>
      <c r="T199" s="337"/>
    </row>
    <row r="200" spans="1:21" ht="0" hidden="1" customHeight="1"/>
  </sheetData>
  <sheetProtection password="CFE7" sheet="1" objects="1" scenarios="1"/>
  <mergeCells count="331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D41:K41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109:K109"/>
    <mergeCell ref="O109:P109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Q111:S111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O48:P4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Q26:S26"/>
    <mergeCell ref="O25:P25"/>
    <mergeCell ref="Q27:S27"/>
    <mergeCell ref="B19:C19"/>
    <mergeCell ref="T21:T22"/>
    <mergeCell ref="N15:N17"/>
    <mergeCell ref="O21:P22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5:T15"/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50:K50"/>
    <mergeCell ref="D56:K56"/>
    <mergeCell ref="O47:P47"/>
  </mergeCells>
  <conditionalFormatting sqref="O192:O195">
    <cfRule type="cellIs" dxfId="72" priority="59" stopIfTrue="1" operator="equal">
      <formula>"INDIQUE A QUANTIDADE"</formula>
    </cfRule>
  </conditionalFormatting>
  <conditionalFormatting sqref="Q196">
    <cfRule type="cellIs" dxfId="71" priority="58" stopIfTrue="1" operator="equal">
      <formula>0</formula>
    </cfRule>
  </conditionalFormatting>
  <conditionalFormatting sqref="N192:N195 B192:C195">
    <cfRule type="cellIs" dxfId="70" priority="57" stopIfTrue="1" operator="equal">
      <formula>0</formula>
    </cfRule>
  </conditionalFormatting>
  <conditionalFormatting sqref="M192:M195 D192 B69:D115 B23:D61 M23:M61 M69:M115">
    <cfRule type="cellIs" dxfId="69" priority="56" stopIfTrue="1" operator="equal">
      <formula>0</formula>
    </cfRule>
  </conditionalFormatting>
  <conditionalFormatting sqref="N69:N115 N23:N61">
    <cfRule type="cellIs" dxfId="68" priority="45" stopIfTrue="1" operator="equal">
      <formula>0</formula>
    </cfRule>
  </conditionalFormatting>
  <conditionalFormatting sqref="O69:O115 O23:O61 Q23:Q61 Q69:Q115">
    <cfRule type="cellIs" dxfId="67" priority="44" stopIfTrue="1" operator="equal">
      <formula>0</formula>
    </cfRule>
  </conditionalFormatting>
  <conditionalFormatting sqref="O69:O115 O23:O61 D19 G19 Q23:Q61 Q69:Q115">
    <cfRule type="cellIs" dxfId="66" priority="41" stopIfTrue="1" operator="equal">
      <formula>""</formula>
    </cfRule>
  </conditionalFormatting>
  <conditionalFormatting sqref="L69:L115 L23:L61 E11 G9:T9">
    <cfRule type="cellIs" dxfId="65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23:Q61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  <dataValidation type="list" allowBlank="1" showErrorMessage="1" sqref="M23:M61 M69:M115">
      <formula1>$V$22:$V$27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263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7" t="s">
        <v>253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658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9" s="57" customFormat="1" ht="19.5" customHeight="1">
      <c r="A9" s="502"/>
      <c r="B9" s="5" t="s">
        <v>150</v>
      </c>
      <c r="C9" s="36"/>
      <c r="D9" s="7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257"/>
      <c r="P9" s="594"/>
      <c r="Q9" s="594"/>
      <c r="R9" s="594"/>
      <c r="S9" s="115"/>
      <c r="T9" s="77"/>
    </row>
    <row r="10" spans="1:29" s="57" customFormat="1" ht="6" customHeight="1">
      <c r="A10" s="500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93"/>
      <c r="P10" s="76"/>
      <c r="Q10" s="76"/>
      <c r="R10" s="76"/>
      <c r="S10" s="77"/>
      <c r="T10" s="77"/>
    </row>
    <row r="11" spans="1:29" s="40" customFormat="1" ht="19.5" customHeight="1">
      <c r="A11" s="503">
        <v>7</v>
      </c>
      <c r="B11" s="708" t="s">
        <v>0</v>
      </c>
      <c r="C11" s="709"/>
      <c r="D11" s="723"/>
      <c r="E11" s="723"/>
      <c r="F11" s="723"/>
      <c r="G11" s="36"/>
      <c r="I11" s="36"/>
      <c r="J11" s="36"/>
      <c r="K11" s="36"/>
      <c r="L11" s="36"/>
      <c r="M11" s="35"/>
      <c r="N11" s="35"/>
      <c r="O11" s="494"/>
      <c r="P11" s="117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9" s="57" customFormat="1" ht="7.5" customHeight="1">
      <c r="A12" s="500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57"/>
    </row>
    <row r="13" spans="1:29" s="20" customFormat="1" ht="19.5" customHeight="1">
      <c r="A13" s="504"/>
      <c r="B13" s="786" t="s">
        <v>142</v>
      </c>
      <c r="C13" s="835"/>
      <c r="D13" s="724" t="str">
        <f>IF(SUM(M16:M55,M63:M103,M111:M151)=0,"",SUM(M16:M55,M63:M103,M111:M151))</f>
        <v/>
      </c>
      <c r="E13" s="724"/>
      <c r="F13" s="724"/>
      <c r="G13" s="724"/>
      <c r="H13" s="236"/>
      <c r="I13" s="192"/>
      <c r="J13" s="192"/>
      <c r="K13" s="192"/>
      <c r="L13" s="192"/>
      <c r="M13" s="206"/>
      <c r="N13" s="206"/>
      <c r="O13" s="495"/>
    </row>
    <row r="14" spans="1:29" s="20" customFormat="1" ht="6.75" customHeight="1">
      <c r="A14" s="504"/>
      <c r="B14" s="362"/>
      <c r="C14" s="362"/>
      <c r="D14" s="361"/>
      <c r="E14" s="361"/>
      <c r="F14" s="361"/>
      <c r="G14" s="361"/>
      <c r="H14" s="361"/>
      <c r="I14" s="192"/>
      <c r="J14" s="192"/>
      <c r="K14" s="192"/>
      <c r="L14" s="192"/>
      <c r="M14" s="206"/>
      <c r="N14" s="206"/>
      <c r="O14" s="495"/>
    </row>
    <row r="15" spans="1:29" s="140" customFormat="1" ht="29.25" customHeight="1">
      <c r="A15" s="518"/>
      <c r="B15" s="600" t="s">
        <v>1</v>
      </c>
      <c r="C15" s="836" t="s">
        <v>8</v>
      </c>
      <c r="D15" s="836"/>
      <c r="E15" s="836"/>
      <c r="F15" s="836"/>
      <c r="G15" s="836"/>
      <c r="H15" s="836"/>
      <c r="I15" s="836"/>
      <c r="J15" s="836"/>
      <c r="K15" s="836"/>
      <c r="L15" s="836"/>
      <c r="M15" s="588" t="s">
        <v>192</v>
      </c>
      <c r="N15" s="600" t="s">
        <v>2</v>
      </c>
      <c r="O15" s="506"/>
    </row>
    <row r="16" spans="1:29" s="12" customFormat="1" ht="22.5" customHeight="1">
      <c r="A16" s="527"/>
      <c r="B16" s="102"/>
      <c r="C16" s="827"/>
      <c r="D16" s="828"/>
      <c r="E16" s="828"/>
      <c r="F16" s="828"/>
      <c r="G16" s="828"/>
      <c r="H16" s="828"/>
      <c r="I16" s="828"/>
      <c r="J16" s="828"/>
      <c r="K16" s="828"/>
      <c r="L16" s="829"/>
      <c r="M16" s="149"/>
      <c r="N16" s="591"/>
      <c r="O16" s="592"/>
    </row>
    <row r="17" spans="1:15" s="12" customFormat="1" ht="22.5" customHeight="1">
      <c r="A17" s="527"/>
      <c r="B17" s="102"/>
      <c r="C17" s="827"/>
      <c r="D17" s="828"/>
      <c r="E17" s="828"/>
      <c r="F17" s="828"/>
      <c r="G17" s="828"/>
      <c r="H17" s="828"/>
      <c r="I17" s="828"/>
      <c r="J17" s="828"/>
      <c r="K17" s="828"/>
      <c r="L17" s="829"/>
      <c r="M17" s="149"/>
      <c r="N17" s="591"/>
      <c r="O17" s="592"/>
    </row>
    <row r="18" spans="1:15" s="12" customFormat="1" ht="22.5" customHeight="1">
      <c r="A18" s="527"/>
      <c r="B18" s="102"/>
      <c r="C18" s="827"/>
      <c r="D18" s="828"/>
      <c r="E18" s="828"/>
      <c r="F18" s="828"/>
      <c r="G18" s="828"/>
      <c r="H18" s="828"/>
      <c r="I18" s="828"/>
      <c r="J18" s="828"/>
      <c r="K18" s="828"/>
      <c r="L18" s="829"/>
      <c r="M18" s="149"/>
      <c r="N18" s="591"/>
      <c r="O18" s="592"/>
    </row>
    <row r="19" spans="1:15" s="12" customFormat="1" ht="22.5" customHeight="1">
      <c r="A19" s="527"/>
      <c r="B19" s="102"/>
      <c r="C19" s="827"/>
      <c r="D19" s="828"/>
      <c r="E19" s="828"/>
      <c r="F19" s="828"/>
      <c r="G19" s="828"/>
      <c r="H19" s="828"/>
      <c r="I19" s="828"/>
      <c r="J19" s="828"/>
      <c r="K19" s="828"/>
      <c r="L19" s="829"/>
      <c r="M19" s="149"/>
      <c r="N19" s="591"/>
      <c r="O19" s="592"/>
    </row>
    <row r="20" spans="1:15" s="12" customFormat="1" ht="22.5" customHeight="1">
      <c r="A20" s="527"/>
      <c r="B20" s="102"/>
      <c r="C20" s="827"/>
      <c r="D20" s="828"/>
      <c r="E20" s="828"/>
      <c r="F20" s="828"/>
      <c r="G20" s="828"/>
      <c r="H20" s="828"/>
      <c r="I20" s="828"/>
      <c r="J20" s="828"/>
      <c r="K20" s="828"/>
      <c r="L20" s="829"/>
      <c r="M20" s="149"/>
      <c r="N20" s="591"/>
      <c r="O20" s="592"/>
    </row>
    <row r="21" spans="1:15" s="12" customFormat="1" ht="22.5" customHeight="1">
      <c r="A21" s="527"/>
      <c r="B21" s="102"/>
      <c r="C21" s="827"/>
      <c r="D21" s="828"/>
      <c r="E21" s="828"/>
      <c r="F21" s="828"/>
      <c r="G21" s="828"/>
      <c r="H21" s="828"/>
      <c r="I21" s="828"/>
      <c r="J21" s="828"/>
      <c r="K21" s="828"/>
      <c r="L21" s="829"/>
      <c r="M21" s="149"/>
      <c r="N21" s="591"/>
      <c r="O21" s="592"/>
    </row>
    <row r="22" spans="1:15" s="12" customFormat="1" ht="22.5" customHeight="1">
      <c r="A22" s="527"/>
      <c r="B22" s="102"/>
      <c r="C22" s="827"/>
      <c r="D22" s="828"/>
      <c r="E22" s="828"/>
      <c r="F22" s="828"/>
      <c r="G22" s="828"/>
      <c r="H22" s="828"/>
      <c r="I22" s="828"/>
      <c r="J22" s="828"/>
      <c r="K22" s="828"/>
      <c r="L22" s="829"/>
      <c r="M22" s="149"/>
      <c r="N22" s="591"/>
      <c r="O22" s="592"/>
    </row>
    <row r="23" spans="1:15" s="12" customFormat="1" ht="22.5" customHeight="1">
      <c r="A23" s="527"/>
      <c r="B23" s="102"/>
      <c r="C23" s="827"/>
      <c r="D23" s="828"/>
      <c r="E23" s="828"/>
      <c r="F23" s="828"/>
      <c r="G23" s="828"/>
      <c r="H23" s="828"/>
      <c r="I23" s="828"/>
      <c r="J23" s="828"/>
      <c r="K23" s="828"/>
      <c r="L23" s="829"/>
      <c r="M23" s="149"/>
      <c r="N23" s="591"/>
      <c r="O23" s="592"/>
    </row>
    <row r="24" spans="1:15" s="12" customFormat="1" ht="22.5" customHeight="1">
      <c r="A24" s="527"/>
      <c r="B24" s="102"/>
      <c r="C24" s="827"/>
      <c r="D24" s="828"/>
      <c r="E24" s="828"/>
      <c r="F24" s="828"/>
      <c r="G24" s="828"/>
      <c r="H24" s="828"/>
      <c r="I24" s="828"/>
      <c r="J24" s="828"/>
      <c r="K24" s="828"/>
      <c r="L24" s="829"/>
      <c r="M24" s="149"/>
      <c r="N24" s="591"/>
      <c r="O24" s="592"/>
    </row>
    <row r="25" spans="1:15" s="12" customFormat="1" ht="22.5" customHeight="1">
      <c r="A25" s="527"/>
      <c r="B25" s="102"/>
      <c r="C25" s="827"/>
      <c r="D25" s="828"/>
      <c r="E25" s="828"/>
      <c r="F25" s="828"/>
      <c r="G25" s="828"/>
      <c r="H25" s="828"/>
      <c r="I25" s="828"/>
      <c r="J25" s="828"/>
      <c r="K25" s="828"/>
      <c r="L25" s="829"/>
      <c r="M25" s="149"/>
      <c r="N25" s="591"/>
      <c r="O25" s="592"/>
    </row>
    <row r="26" spans="1:15" s="12" customFormat="1" ht="22.5" customHeight="1">
      <c r="A26" s="527"/>
      <c r="B26" s="102"/>
      <c r="C26" s="827"/>
      <c r="D26" s="828"/>
      <c r="E26" s="828"/>
      <c r="F26" s="828"/>
      <c r="G26" s="828"/>
      <c r="H26" s="828"/>
      <c r="I26" s="828"/>
      <c r="J26" s="828"/>
      <c r="K26" s="828"/>
      <c r="L26" s="829"/>
      <c r="M26" s="149"/>
      <c r="N26" s="591"/>
      <c r="O26" s="592"/>
    </row>
    <row r="27" spans="1:15" s="12" customFormat="1" ht="22.5" customHeight="1">
      <c r="A27" s="527"/>
      <c r="B27" s="102"/>
      <c r="C27" s="827"/>
      <c r="D27" s="828"/>
      <c r="E27" s="828"/>
      <c r="F27" s="828"/>
      <c r="G27" s="828"/>
      <c r="H27" s="828"/>
      <c r="I27" s="828"/>
      <c r="J27" s="828"/>
      <c r="K27" s="828"/>
      <c r="L27" s="829"/>
      <c r="M27" s="149"/>
      <c r="N27" s="591"/>
      <c r="O27" s="592"/>
    </row>
    <row r="28" spans="1:15" s="12" customFormat="1" ht="22.5" customHeight="1">
      <c r="A28" s="527"/>
      <c r="B28" s="102"/>
      <c r="C28" s="827"/>
      <c r="D28" s="828"/>
      <c r="E28" s="828"/>
      <c r="F28" s="828"/>
      <c r="G28" s="828"/>
      <c r="H28" s="828"/>
      <c r="I28" s="828"/>
      <c r="J28" s="828"/>
      <c r="K28" s="828"/>
      <c r="L28" s="829"/>
      <c r="M28" s="149"/>
      <c r="N28" s="591"/>
      <c r="O28" s="592"/>
    </row>
    <row r="29" spans="1:15" s="12" customFormat="1" ht="22.5" customHeight="1">
      <c r="A29" s="527"/>
      <c r="B29" s="102"/>
      <c r="C29" s="827"/>
      <c r="D29" s="828"/>
      <c r="E29" s="828"/>
      <c r="F29" s="828"/>
      <c r="G29" s="828"/>
      <c r="H29" s="828"/>
      <c r="I29" s="828"/>
      <c r="J29" s="828"/>
      <c r="K29" s="828"/>
      <c r="L29" s="829"/>
      <c r="M29" s="149"/>
      <c r="N29" s="591"/>
      <c r="O29" s="592"/>
    </row>
    <row r="30" spans="1:15" s="12" customFormat="1" ht="22.5" customHeight="1">
      <c r="A30" s="527"/>
      <c r="B30" s="102"/>
      <c r="C30" s="827"/>
      <c r="D30" s="828"/>
      <c r="E30" s="828"/>
      <c r="F30" s="828"/>
      <c r="G30" s="828"/>
      <c r="H30" s="828"/>
      <c r="I30" s="828"/>
      <c r="J30" s="828"/>
      <c r="K30" s="828"/>
      <c r="L30" s="829"/>
      <c r="M30" s="149"/>
      <c r="N30" s="591"/>
      <c r="O30" s="592"/>
    </row>
    <row r="31" spans="1:15" s="12" customFormat="1" ht="22.5" customHeight="1">
      <c r="A31" s="527"/>
      <c r="B31" s="102"/>
      <c r="C31" s="827"/>
      <c r="D31" s="828"/>
      <c r="E31" s="828"/>
      <c r="F31" s="828"/>
      <c r="G31" s="828"/>
      <c r="H31" s="828"/>
      <c r="I31" s="828"/>
      <c r="J31" s="828"/>
      <c r="K31" s="828"/>
      <c r="L31" s="829"/>
      <c r="M31" s="149"/>
      <c r="N31" s="591"/>
      <c r="O31" s="592"/>
    </row>
    <row r="32" spans="1:15" s="12" customFormat="1" ht="22.5" customHeight="1">
      <c r="A32" s="527"/>
      <c r="B32" s="102"/>
      <c r="C32" s="827"/>
      <c r="D32" s="828"/>
      <c r="E32" s="828"/>
      <c r="F32" s="828"/>
      <c r="G32" s="828"/>
      <c r="H32" s="828"/>
      <c r="I32" s="828"/>
      <c r="J32" s="828"/>
      <c r="K32" s="828"/>
      <c r="L32" s="829"/>
      <c r="M32" s="149"/>
      <c r="N32" s="591"/>
      <c r="O32" s="592"/>
    </row>
    <row r="33" spans="1:15" s="12" customFormat="1" ht="22.5" customHeight="1">
      <c r="A33" s="527">
        <v>7</v>
      </c>
      <c r="B33" s="102"/>
      <c r="C33" s="827"/>
      <c r="D33" s="828"/>
      <c r="E33" s="828"/>
      <c r="F33" s="828"/>
      <c r="G33" s="828"/>
      <c r="H33" s="828"/>
      <c r="I33" s="828"/>
      <c r="J33" s="828"/>
      <c r="K33" s="828"/>
      <c r="L33" s="829"/>
      <c r="M33" s="149"/>
      <c r="N33" s="591"/>
      <c r="O33" s="592"/>
    </row>
    <row r="34" spans="1:15" s="12" customFormat="1" ht="22.5" customHeight="1">
      <c r="A34" s="527">
        <v>7</v>
      </c>
      <c r="B34" s="102"/>
      <c r="C34" s="827"/>
      <c r="D34" s="828"/>
      <c r="E34" s="828"/>
      <c r="F34" s="828"/>
      <c r="G34" s="828"/>
      <c r="H34" s="828"/>
      <c r="I34" s="828"/>
      <c r="J34" s="828"/>
      <c r="K34" s="828"/>
      <c r="L34" s="829"/>
      <c r="M34" s="149"/>
      <c r="N34" s="591"/>
      <c r="O34" s="592"/>
    </row>
    <row r="35" spans="1:15" s="12" customFormat="1" ht="22.5" customHeight="1">
      <c r="A35" s="527">
        <v>7</v>
      </c>
      <c r="B35" s="102"/>
      <c r="C35" s="827"/>
      <c r="D35" s="828"/>
      <c r="E35" s="828"/>
      <c r="F35" s="828"/>
      <c r="G35" s="828"/>
      <c r="H35" s="828"/>
      <c r="I35" s="828"/>
      <c r="J35" s="828"/>
      <c r="K35" s="828"/>
      <c r="L35" s="829"/>
      <c r="M35" s="149"/>
      <c r="N35" s="591"/>
      <c r="O35" s="592"/>
    </row>
    <row r="36" spans="1:15" s="12" customFormat="1" ht="22.5" customHeight="1">
      <c r="A36" s="527">
        <v>7</v>
      </c>
      <c r="B36" s="102"/>
      <c r="C36" s="827"/>
      <c r="D36" s="828"/>
      <c r="E36" s="828"/>
      <c r="F36" s="828"/>
      <c r="G36" s="828"/>
      <c r="H36" s="828"/>
      <c r="I36" s="828"/>
      <c r="J36" s="828"/>
      <c r="K36" s="828"/>
      <c r="L36" s="829"/>
      <c r="M36" s="149"/>
      <c r="N36" s="591"/>
      <c r="O36" s="592"/>
    </row>
    <row r="37" spans="1:15" s="12" customFormat="1" ht="22.5" customHeight="1">
      <c r="A37" s="527">
        <v>7</v>
      </c>
      <c r="B37" s="102"/>
      <c r="C37" s="827"/>
      <c r="D37" s="828"/>
      <c r="E37" s="828"/>
      <c r="F37" s="828"/>
      <c r="G37" s="828"/>
      <c r="H37" s="828"/>
      <c r="I37" s="828"/>
      <c r="J37" s="828"/>
      <c r="K37" s="828"/>
      <c r="L37" s="829"/>
      <c r="M37" s="149"/>
      <c r="N37" s="591"/>
      <c r="O37" s="592"/>
    </row>
    <row r="38" spans="1:15" s="12" customFormat="1" ht="22.5" customHeight="1">
      <c r="A38" s="527">
        <v>7</v>
      </c>
      <c r="B38" s="102"/>
      <c r="C38" s="827"/>
      <c r="D38" s="828"/>
      <c r="E38" s="828"/>
      <c r="F38" s="828"/>
      <c r="G38" s="828"/>
      <c r="H38" s="828"/>
      <c r="I38" s="828"/>
      <c r="J38" s="828"/>
      <c r="K38" s="828"/>
      <c r="L38" s="829"/>
      <c r="M38" s="149"/>
      <c r="N38" s="591"/>
      <c r="O38" s="592"/>
    </row>
    <row r="39" spans="1:15" s="12" customFormat="1" ht="22.5" customHeight="1">
      <c r="A39" s="527">
        <v>7</v>
      </c>
      <c r="B39" s="102"/>
      <c r="C39" s="827"/>
      <c r="D39" s="828"/>
      <c r="E39" s="828"/>
      <c r="F39" s="828"/>
      <c r="G39" s="828"/>
      <c r="H39" s="828"/>
      <c r="I39" s="828"/>
      <c r="J39" s="828"/>
      <c r="K39" s="828"/>
      <c r="L39" s="829"/>
      <c r="M39" s="149"/>
      <c r="N39" s="591"/>
      <c r="O39" s="592"/>
    </row>
    <row r="40" spans="1:15" s="12" customFormat="1" ht="22.5" customHeight="1">
      <c r="A40" s="527">
        <v>7</v>
      </c>
      <c r="B40" s="102"/>
      <c r="C40" s="827"/>
      <c r="D40" s="828"/>
      <c r="E40" s="828"/>
      <c r="F40" s="828"/>
      <c r="G40" s="828"/>
      <c r="H40" s="828"/>
      <c r="I40" s="828"/>
      <c r="J40" s="828"/>
      <c r="K40" s="828"/>
      <c r="L40" s="829"/>
      <c r="M40" s="149"/>
      <c r="N40" s="591"/>
      <c r="O40" s="592"/>
    </row>
    <row r="41" spans="1:15" s="12" customFormat="1" ht="22.5" customHeight="1">
      <c r="A41" s="527">
        <v>7</v>
      </c>
      <c r="B41" s="102"/>
      <c r="C41" s="827"/>
      <c r="D41" s="828"/>
      <c r="E41" s="828"/>
      <c r="F41" s="828"/>
      <c r="G41" s="828"/>
      <c r="H41" s="828"/>
      <c r="I41" s="828"/>
      <c r="J41" s="828"/>
      <c r="K41" s="828"/>
      <c r="L41" s="829"/>
      <c r="M41" s="149"/>
      <c r="N41" s="591"/>
      <c r="O41" s="592"/>
    </row>
    <row r="42" spans="1:15" s="12" customFormat="1" ht="22.5" customHeight="1">
      <c r="A42" s="527"/>
      <c r="B42" s="102"/>
      <c r="C42" s="827"/>
      <c r="D42" s="828"/>
      <c r="E42" s="828"/>
      <c r="F42" s="828"/>
      <c r="G42" s="828"/>
      <c r="H42" s="828"/>
      <c r="I42" s="828"/>
      <c r="J42" s="828"/>
      <c r="K42" s="828"/>
      <c r="L42" s="829"/>
      <c r="M42" s="149"/>
      <c r="N42" s="591"/>
      <c r="O42" s="592"/>
    </row>
    <row r="43" spans="1:15" s="12" customFormat="1" ht="22.5" customHeight="1">
      <c r="A43" s="527"/>
      <c r="B43" s="102"/>
      <c r="C43" s="827"/>
      <c r="D43" s="828"/>
      <c r="E43" s="828"/>
      <c r="F43" s="828"/>
      <c r="G43" s="828"/>
      <c r="H43" s="828"/>
      <c r="I43" s="828"/>
      <c r="J43" s="828"/>
      <c r="K43" s="828"/>
      <c r="L43" s="829"/>
      <c r="M43" s="149"/>
      <c r="N43" s="591"/>
      <c r="O43" s="592"/>
    </row>
    <row r="44" spans="1:15" s="12" customFormat="1" ht="22.5" customHeight="1">
      <c r="A44" s="527"/>
      <c r="B44" s="102"/>
      <c r="C44" s="827"/>
      <c r="D44" s="828"/>
      <c r="E44" s="828"/>
      <c r="F44" s="828"/>
      <c r="G44" s="828"/>
      <c r="H44" s="828"/>
      <c r="I44" s="828"/>
      <c r="J44" s="828"/>
      <c r="K44" s="828"/>
      <c r="L44" s="829"/>
      <c r="M44" s="149"/>
      <c r="N44" s="591"/>
      <c r="O44" s="592"/>
    </row>
    <row r="45" spans="1:15" s="12" customFormat="1" ht="22.5" customHeight="1">
      <c r="A45" s="527"/>
      <c r="B45" s="102"/>
      <c r="C45" s="827"/>
      <c r="D45" s="828"/>
      <c r="E45" s="828"/>
      <c r="F45" s="828"/>
      <c r="G45" s="828"/>
      <c r="H45" s="828"/>
      <c r="I45" s="828"/>
      <c r="J45" s="828"/>
      <c r="K45" s="828"/>
      <c r="L45" s="829"/>
      <c r="M45" s="149"/>
      <c r="N45" s="591"/>
      <c r="O45" s="592"/>
    </row>
    <row r="46" spans="1:15" s="12" customFormat="1" ht="22.5" customHeight="1">
      <c r="A46" s="527"/>
      <c r="B46" s="102"/>
      <c r="C46" s="827"/>
      <c r="D46" s="828"/>
      <c r="E46" s="828"/>
      <c r="F46" s="828"/>
      <c r="G46" s="828"/>
      <c r="H46" s="828"/>
      <c r="I46" s="828"/>
      <c r="J46" s="828"/>
      <c r="K46" s="828"/>
      <c r="L46" s="829"/>
      <c r="M46" s="149"/>
      <c r="N46" s="591"/>
      <c r="O46" s="592"/>
    </row>
    <row r="47" spans="1:15" s="12" customFormat="1" ht="22.5" customHeight="1">
      <c r="A47" s="527"/>
      <c r="B47" s="102"/>
      <c r="C47" s="827"/>
      <c r="D47" s="828"/>
      <c r="E47" s="828"/>
      <c r="F47" s="828"/>
      <c r="G47" s="828"/>
      <c r="H47" s="828"/>
      <c r="I47" s="828"/>
      <c r="J47" s="828"/>
      <c r="K47" s="828"/>
      <c r="L47" s="829"/>
      <c r="M47" s="149"/>
      <c r="N47" s="591"/>
      <c r="O47" s="592"/>
    </row>
    <row r="48" spans="1:15" s="12" customFormat="1" ht="22.5" customHeight="1">
      <c r="A48" s="527"/>
      <c r="B48" s="102"/>
      <c r="C48" s="827"/>
      <c r="D48" s="828"/>
      <c r="E48" s="828"/>
      <c r="F48" s="828"/>
      <c r="G48" s="828"/>
      <c r="H48" s="828"/>
      <c r="I48" s="828"/>
      <c r="J48" s="828"/>
      <c r="K48" s="828"/>
      <c r="L48" s="829"/>
      <c r="M48" s="149"/>
      <c r="N48" s="591"/>
      <c r="O48" s="592"/>
    </row>
    <row r="49" spans="1:241" s="12" customFormat="1" ht="22.5" customHeight="1">
      <c r="A49" s="527"/>
      <c r="B49" s="102"/>
      <c r="C49" s="827"/>
      <c r="D49" s="828"/>
      <c r="E49" s="828"/>
      <c r="F49" s="828"/>
      <c r="G49" s="828"/>
      <c r="H49" s="828"/>
      <c r="I49" s="828"/>
      <c r="J49" s="828"/>
      <c r="K49" s="828"/>
      <c r="L49" s="829"/>
      <c r="M49" s="149"/>
      <c r="N49" s="591"/>
      <c r="O49" s="592"/>
    </row>
    <row r="50" spans="1:241" s="12" customFormat="1" ht="22.5" customHeight="1">
      <c r="A50" s="527"/>
      <c r="B50" s="102"/>
      <c r="C50" s="827"/>
      <c r="D50" s="828"/>
      <c r="E50" s="828"/>
      <c r="F50" s="828"/>
      <c r="G50" s="828"/>
      <c r="H50" s="828"/>
      <c r="I50" s="828"/>
      <c r="J50" s="828"/>
      <c r="K50" s="828"/>
      <c r="L50" s="829"/>
      <c r="M50" s="149"/>
      <c r="N50" s="591"/>
      <c r="O50" s="592"/>
    </row>
    <row r="51" spans="1:241" s="12" customFormat="1" ht="22.5" customHeight="1">
      <c r="A51" s="527"/>
      <c r="B51" s="102"/>
      <c r="C51" s="827"/>
      <c r="D51" s="828"/>
      <c r="E51" s="828"/>
      <c r="F51" s="828"/>
      <c r="G51" s="828"/>
      <c r="H51" s="828"/>
      <c r="I51" s="828"/>
      <c r="J51" s="828"/>
      <c r="K51" s="828"/>
      <c r="L51" s="829"/>
      <c r="M51" s="149"/>
      <c r="N51" s="591"/>
      <c r="O51" s="592"/>
    </row>
    <row r="52" spans="1:241" s="12" customFormat="1" ht="22.5" customHeight="1">
      <c r="A52" s="527">
        <v>7</v>
      </c>
      <c r="B52" s="102"/>
      <c r="C52" s="827"/>
      <c r="D52" s="828"/>
      <c r="E52" s="828"/>
      <c r="F52" s="828"/>
      <c r="G52" s="828"/>
      <c r="H52" s="828"/>
      <c r="I52" s="828"/>
      <c r="J52" s="828"/>
      <c r="K52" s="828"/>
      <c r="L52" s="829"/>
      <c r="M52" s="149"/>
      <c r="N52" s="591"/>
      <c r="O52" s="592"/>
    </row>
    <row r="53" spans="1:241" s="12" customFormat="1" ht="22.5" customHeight="1">
      <c r="A53" s="527">
        <v>7</v>
      </c>
      <c r="B53" s="587"/>
      <c r="C53" s="827"/>
      <c r="D53" s="828"/>
      <c r="E53" s="828"/>
      <c r="F53" s="828"/>
      <c r="G53" s="828"/>
      <c r="H53" s="828"/>
      <c r="I53" s="828"/>
      <c r="J53" s="828"/>
      <c r="K53" s="828"/>
      <c r="L53" s="829"/>
      <c r="M53" s="149"/>
      <c r="N53" s="591"/>
      <c r="O53" s="592"/>
    </row>
    <row r="54" spans="1:241" s="12" customFormat="1" ht="22.5" customHeight="1">
      <c r="A54" s="527">
        <v>7</v>
      </c>
      <c r="B54" s="587"/>
      <c r="C54" s="827"/>
      <c r="D54" s="828"/>
      <c r="E54" s="828"/>
      <c r="F54" s="828"/>
      <c r="G54" s="828"/>
      <c r="H54" s="828"/>
      <c r="I54" s="828"/>
      <c r="J54" s="828"/>
      <c r="K54" s="828"/>
      <c r="L54" s="829"/>
      <c r="M54" s="149"/>
      <c r="N54" s="591"/>
      <c r="O54" s="592"/>
    </row>
    <row r="55" spans="1:241" s="12" customFormat="1" ht="22.5" customHeight="1">
      <c r="A55" s="527">
        <v>7</v>
      </c>
      <c r="B55" s="587"/>
      <c r="C55" s="827"/>
      <c r="D55" s="828"/>
      <c r="E55" s="828"/>
      <c r="F55" s="828"/>
      <c r="G55" s="828"/>
      <c r="H55" s="828"/>
      <c r="I55" s="828"/>
      <c r="J55" s="828"/>
      <c r="K55" s="828"/>
      <c r="L55" s="829"/>
      <c r="M55" s="149"/>
      <c r="N55" s="591"/>
      <c r="O55" s="592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7"/>
    </row>
    <row r="57" spans="1:241" s="20" customFormat="1" ht="23.25" customHeight="1">
      <c r="A57" s="505">
        <v>7</v>
      </c>
      <c r="B57" s="830" t="s">
        <v>6</v>
      </c>
      <c r="C57" s="830"/>
      <c r="D57" s="830"/>
      <c r="E57" s="830"/>
      <c r="F57" s="830"/>
      <c r="G57" s="830"/>
      <c r="H57" s="830"/>
      <c r="I57" s="830"/>
      <c r="J57" s="830"/>
      <c r="K57" s="830"/>
      <c r="L57" s="830"/>
      <c r="M57" s="830"/>
      <c r="N57" s="830"/>
      <c r="O57" s="271"/>
    </row>
    <row r="58" spans="1:241" ht="12.75" customHeight="1">
      <c r="A58" s="497"/>
      <c r="B58" s="288" t="str">
        <f>'1-MPN'!B65</f>
        <v>FAPESP,  MAIO DE 2013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86"/>
    </row>
    <row r="60" spans="1:241" ht="18">
      <c r="A60" s="498"/>
      <c r="B60" s="554" t="str">
        <f>B6</f>
        <v>3- MATERIAL DE CONSUMO A SER ADQUIRIDO NO BRASIL</v>
      </c>
      <c r="O60" s="586"/>
    </row>
    <row r="61" spans="1:241" ht="15.75" customHeight="1">
      <c r="A61" s="497"/>
      <c r="B61" s="831" t="s">
        <v>1</v>
      </c>
      <c r="C61" s="836" t="s">
        <v>8</v>
      </c>
      <c r="D61" s="743"/>
      <c r="E61" s="743"/>
      <c r="F61" s="743"/>
      <c r="G61" s="743"/>
      <c r="H61" s="743"/>
      <c r="I61" s="743"/>
      <c r="J61" s="743"/>
      <c r="K61" s="743"/>
      <c r="L61" s="743"/>
      <c r="M61" s="832" t="s">
        <v>192</v>
      </c>
      <c r="N61" s="834" t="s">
        <v>2</v>
      </c>
      <c r="O61" s="586"/>
    </row>
    <row r="62" spans="1:241" s="20" customFormat="1" ht="15.75" customHeight="1">
      <c r="A62" s="504"/>
      <c r="B62" s="831"/>
      <c r="C62" s="743"/>
      <c r="D62" s="743"/>
      <c r="E62" s="743"/>
      <c r="F62" s="743"/>
      <c r="G62" s="743"/>
      <c r="H62" s="743"/>
      <c r="I62" s="743"/>
      <c r="J62" s="743"/>
      <c r="K62" s="743"/>
      <c r="L62" s="743"/>
      <c r="M62" s="833"/>
      <c r="N62" s="742"/>
      <c r="O62" s="495"/>
    </row>
    <row r="63" spans="1:241" s="12" customFormat="1" ht="22.5" customHeight="1">
      <c r="A63" s="527">
        <v>7</v>
      </c>
      <c r="B63" s="190"/>
      <c r="C63" s="827"/>
      <c r="D63" s="828"/>
      <c r="E63" s="828"/>
      <c r="F63" s="828"/>
      <c r="G63" s="828"/>
      <c r="H63" s="828"/>
      <c r="I63" s="828"/>
      <c r="J63" s="828"/>
      <c r="K63" s="828"/>
      <c r="L63" s="829"/>
      <c r="M63" s="149"/>
      <c r="N63" s="591"/>
      <c r="O63" s="592"/>
      <c r="IG63" s="593"/>
    </row>
    <row r="64" spans="1:241" s="12" customFormat="1" ht="22.5" customHeight="1">
      <c r="A64" s="527"/>
      <c r="B64" s="102"/>
      <c r="C64" s="827"/>
      <c r="D64" s="828"/>
      <c r="E64" s="828"/>
      <c r="F64" s="828"/>
      <c r="G64" s="828"/>
      <c r="H64" s="828"/>
      <c r="I64" s="828"/>
      <c r="J64" s="828"/>
      <c r="K64" s="828"/>
      <c r="L64" s="829"/>
      <c r="M64" s="149"/>
      <c r="N64" s="591"/>
      <c r="O64" s="592"/>
      <c r="IG64" s="593"/>
    </row>
    <row r="65" spans="1:241" s="12" customFormat="1" ht="22.5" customHeight="1">
      <c r="A65" s="527"/>
      <c r="B65" s="102"/>
      <c r="C65" s="827"/>
      <c r="D65" s="828"/>
      <c r="E65" s="828"/>
      <c r="F65" s="828"/>
      <c r="G65" s="828"/>
      <c r="H65" s="828"/>
      <c r="I65" s="828"/>
      <c r="J65" s="828"/>
      <c r="K65" s="828"/>
      <c r="L65" s="829"/>
      <c r="M65" s="149"/>
      <c r="N65" s="591"/>
      <c r="O65" s="592"/>
      <c r="IG65" s="593"/>
    </row>
    <row r="66" spans="1:241" s="12" customFormat="1" ht="22.5" customHeight="1">
      <c r="A66" s="527"/>
      <c r="B66" s="102"/>
      <c r="C66" s="827"/>
      <c r="D66" s="828"/>
      <c r="E66" s="828"/>
      <c r="F66" s="828"/>
      <c r="G66" s="828"/>
      <c r="H66" s="828"/>
      <c r="I66" s="828"/>
      <c r="J66" s="828"/>
      <c r="K66" s="828"/>
      <c r="L66" s="829"/>
      <c r="M66" s="149"/>
      <c r="N66" s="591"/>
      <c r="O66" s="592"/>
      <c r="IG66" s="593"/>
    </row>
    <row r="67" spans="1:241" s="12" customFormat="1" ht="22.5" customHeight="1">
      <c r="A67" s="527"/>
      <c r="B67" s="102"/>
      <c r="C67" s="827"/>
      <c r="D67" s="828"/>
      <c r="E67" s="828"/>
      <c r="F67" s="828"/>
      <c r="G67" s="828"/>
      <c r="H67" s="828"/>
      <c r="I67" s="828"/>
      <c r="J67" s="828"/>
      <c r="K67" s="828"/>
      <c r="L67" s="829"/>
      <c r="M67" s="149"/>
      <c r="N67" s="591"/>
      <c r="O67" s="592"/>
      <c r="IG67" s="593"/>
    </row>
    <row r="68" spans="1:241" s="12" customFormat="1" ht="22.5" customHeight="1">
      <c r="A68" s="527"/>
      <c r="B68" s="102"/>
      <c r="C68" s="827"/>
      <c r="D68" s="828"/>
      <c r="E68" s="828"/>
      <c r="F68" s="828"/>
      <c r="G68" s="828"/>
      <c r="H68" s="828"/>
      <c r="I68" s="828"/>
      <c r="J68" s="828"/>
      <c r="K68" s="828"/>
      <c r="L68" s="829"/>
      <c r="M68" s="149"/>
      <c r="N68" s="591"/>
      <c r="O68" s="592"/>
      <c r="IG68" s="593"/>
    </row>
    <row r="69" spans="1:241" s="12" customFormat="1" ht="22.5" customHeight="1">
      <c r="A69" s="527"/>
      <c r="B69" s="102"/>
      <c r="C69" s="827"/>
      <c r="D69" s="828"/>
      <c r="E69" s="828"/>
      <c r="F69" s="828"/>
      <c r="G69" s="828"/>
      <c r="H69" s="828"/>
      <c r="I69" s="828"/>
      <c r="J69" s="828"/>
      <c r="K69" s="828"/>
      <c r="L69" s="829"/>
      <c r="M69" s="149"/>
      <c r="N69" s="591"/>
      <c r="O69" s="592"/>
      <c r="IG69" s="593"/>
    </row>
    <row r="70" spans="1:241" s="12" customFormat="1" ht="22.5" customHeight="1">
      <c r="A70" s="527"/>
      <c r="B70" s="102"/>
      <c r="C70" s="827"/>
      <c r="D70" s="828"/>
      <c r="E70" s="828"/>
      <c r="F70" s="828"/>
      <c r="G70" s="828"/>
      <c r="H70" s="828"/>
      <c r="I70" s="828"/>
      <c r="J70" s="828"/>
      <c r="K70" s="828"/>
      <c r="L70" s="829"/>
      <c r="M70" s="149"/>
      <c r="N70" s="591"/>
      <c r="O70" s="592"/>
      <c r="IG70" s="593"/>
    </row>
    <row r="71" spans="1:241" s="12" customFormat="1" ht="22.5" customHeight="1">
      <c r="A71" s="527"/>
      <c r="B71" s="102"/>
      <c r="C71" s="827"/>
      <c r="D71" s="828"/>
      <c r="E71" s="828"/>
      <c r="F71" s="828"/>
      <c r="G71" s="828"/>
      <c r="H71" s="828"/>
      <c r="I71" s="828"/>
      <c r="J71" s="828"/>
      <c r="K71" s="828"/>
      <c r="L71" s="829"/>
      <c r="M71" s="149"/>
      <c r="N71" s="591"/>
      <c r="O71" s="592"/>
      <c r="IG71" s="593"/>
    </row>
    <row r="72" spans="1:241" s="12" customFormat="1" ht="22.5" customHeight="1">
      <c r="A72" s="527"/>
      <c r="B72" s="102"/>
      <c r="C72" s="827"/>
      <c r="D72" s="828"/>
      <c r="E72" s="828"/>
      <c r="F72" s="828"/>
      <c r="G72" s="828"/>
      <c r="H72" s="828"/>
      <c r="I72" s="828"/>
      <c r="J72" s="828"/>
      <c r="K72" s="828"/>
      <c r="L72" s="829"/>
      <c r="M72" s="149"/>
      <c r="N72" s="591"/>
      <c r="O72" s="592"/>
      <c r="IG72" s="593"/>
    </row>
    <row r="73" spans="1:241" s="12" customFormat="1" ht="22.5" customHeight="1">
      <c r="A73" s="527"/>
      <c r="B73" s="102"/>
      <c r="C73" s="827"/>
      <c r="D73" s="828"/>
      <c r="E73" s="828"/>
      <c r="F73" s="828"/>
      <c r="G73" s="828"/>
      <c r="H73" s="828"/>
      <c r="I73" s="828"/>
      <c r="J73" s="828"/>
      <c r="K73" s="828"/>
      <c r="L73" s="829"/>
      <c r="M73" s="149"/>
      <c r="N73" s="591"/>
      <c r="O73" s="592"/>
      <c r="IG73" s="593"/>
    </row>
    <row r="74" spans="1:241" s="12" customFormat="1" ht="22.5" customHeight="1">
      <c r="A74" s="527"/>
      <c r="B74" s="102"/>
      <c r="C74" s="827"/>
      <c r="D74" s="828"/>
      <c r="E74" s="828"/>
      <c r="F74" s="828"/>
      <c r="G74" s="828"/>
      <c r="H74" s="828"/>
      <c r="I74" s="828"/>
      <c r="J74" s="828"/>
      <c r="K74" s="828"/>
      <c r="L74" s="829"/>
      <c r="M74" s="149"/>
      <c r="N74" s="591"/>
      <c r="O74" s="592"/>
      <c r="IG74" s="593"/>
    </row>
    <row r="75" spans="1:241" s="12" customFormat="1" ht="22.5" customHeight="1">
      <c r="A75" s="527"/>
      <c r="B75" s="102"/>
      <c r="C75" s="827"/>
      <c r="D75" s="828"/>
      <c r="E75" s="828"/>
      <c r="F75" s="828"/>
      <c r="G75" s="828"/>
      <c r="H75" s="828"/>
      <c r="I75" s="828"/>
      <c r="J75" s="828"/>
      <c r="K75" s="828"/>
      <c r="L75" s="829"/>
      <c r="M75" s="149"/>
      <c r="N75" s="591"/>
      <c r="O75" s="592"/>
      <c r="IG75" s="593"/>
    </row>
    <row r="76" spans="1:241" s="12" customFormat="1" ht="22.5" customHeight="1">
      <c r="A76" s="527"/>
      <c r="B76" s="102"/>
      <c r="C76" s="827"/>
      <c r="D76" s="828"/>
      <c r="E76" s="828"/>
      <c r="F76" s="828"/>
      <c r="G76" s="828"/>
      <c r="H76" s="828"/>
      <c r="I76" s="828"/>
      <c r="J76" s="828"/>
      <c r="K76" s="828"/>
      <c r="L76" s="829"/>
      <c r="M76" s="149"/>
      <c r="N76" s="591"/>
      <c r="O76" s="592"/>
      <c r="IG76" s="593"/>
    </row>
    <row r="77" spans="1:241" s="12" customFormat="1" ht="22.5" customHeight="1">
      <c r="A77" s="527"/>
      <c r="B77" s="102"/>
      <c r="C77" s="827"/>
      <c r="D77" s="828"/>
      <c r="E77" s="828"/>
      <c r="F77" s="828"/>
      <c r="G77" s="828"/>
      <c r="H77" s="828"/>
      <c r="I77" s="828"/>
      <c r="J77" s="828"/>
      <c r="K77" s="828"/>
      <c r="L77" s="829"/>
      <c r="M77" s="149"/>
      <c r="N77" s="591"/>
      <c r="O77" s="592"/>
    </row>
    <row r="78" spans="1:241" s="12" customFormat="1" ht="22.5" customHeight="1">
      <c r="A78" s="527"/>
      <c r="B78" s="102"/>
      <c r="C78" s="827"/>
      <c r="D78" s="828"/>
      <c r="E78" s="828"/>
      <c r="F78" s="828"/>
      <c r="G78" s="828"/>
      <c r="H78" s="828"/>
      <c r="I78" s="828"/>
      <c r="J78" s="828"/>
      <c r="K78" s="828"/>
      <c r="L78" s="829"/>
      <c r="M78" s="149"/>
      <c r="N78" s="591"/>
      <c r="O78" s="592"/>
    </row>
    <row r="79" spans="1:241" s="12" customFormat="1" ht="22.5" customHeight="1">
      <c r="A79" s="527"/>
      <c r="B79" s="102"/>
      <c r="C79" s="827"/>
      <c r="D79" s="828"/>
      <c r="E79" s="828"/>
      <c r="F79" s="828"/>
      <c r="G79" s="828"/>
      <c r="H79" s="828"/>
      <c r="I79" s="828"/>
      <c r="J79" s="828"/>
      <c r="K79" s="828"/>
      <c r="L79" s="829"/>
      <c r="M79" s="149"/>
      <c r="N79" s="591"/>
      <c r="O79" s="592"/>
    </row>
    <row r="80" spans="1:241" s="12" customFormat="1" ht="22.5" customHeight="1">
      <c r="A80" s="527"/>
      <c r="B80" s="102"/>
      <c r="C80" s="827"/>
      <c r="D80" s="828"/>
      <c r="E80" s="828"/>
      <c r="F80" s="828"/>
      <c r="G80" s="828"/>
      <c r="H80" s="828"/>
      <c r="I80" s="828"/>
      <c r="J80" s="828"/>
      <c r="K80" s="828"/>
      <c r="L80" s="829"/>
      <c r="M80" s="149"/>
      <c r="N80" s="591"/>
      <c r="O80" s="592"/>
    </row>
    <row r="81" spans="1:241" s="12" customFormat="1" ht="22.5" customHeight="1">
      <c r="A81" s="527"/>
      <c r="B81" s="102"/>
      <c r="C81" s="827"/>
      <c r="D81" s="828"/>
      <c r="E81" s="828"/>
      <c r="F81" s="828"/>
      <c r="G81" s="828"/>
      <c r="H81" s="828"/>
      <c r="I81" s="828"/>
      <c r="J81" s="828"/>
      <c r="K81" s="828"/>
      <c r="L81" s="829"/>
      <c r="M81" s="149"/>
      <c r="N81" s="591"/>
      <c r="O81" s="592"/>
    </row>
    <row r="82" spans="1:241" s="12" customFormat="1" ht="22.5" customHeight="1">
      <c r="A82" s="527"/>
      <c r="B82" s="102"/>
      <c r="C82" s="827"/>
      <c r="D82" s="828"/>
      <c r="E82" s="828"/>
      <c r="F82" s="828"/>
      <c r="G82" s="828"/>
      <c r="H82" s="828"/>
      <c r="I82" s="828"/>
      <c r="J82" s="828"/>
      <c r="K82" s="828"/>
      <c r="L82" s="829"/>
      <c r="M82" s="149"/>
      <c r="N82" s="591"/>
      <c r="O82" s="592"/>
    </row>
    <row r="83" spans="1:241" s="12" customFormat="1" ht="22.5" customHeight="1">
      <c r="A83" s="527"/>
      <c r="B83" s="102"/>
      <c r="C83" s="827"/>
      <c r="D83" s="828"/>
      <c r="E83" s="828"/>
      <c r="F83" s="828"/>
      <c r="G83" s="828"/>
      <c r="H83" s="828"/>
      <c r="I83" s="828"/>
      <c r="J83" s="828"/>
      <c r="K83" s="828"/>
      <c r="L83" s="829"/>
      <c r="M83" s="149"/>
      <c r="N83" s="591"/>
      <c r="O83" s="592"/>
    </row>
    <row r="84" spans="1:241" s="12" customFormat="1" ht="22.5" customHeight="1">
      <c r="A84" s="527"/>
      <c r="B84" s="102"/>
      <c r="C84" s="827"/>
      <c r="D84" s="828"/>
      <c r="E84" s="828"/>
      <c r="F84" s="828"/>
      <c r="G84" s="828"/>
      <c r="H84" s="828"/>
      <c r="I84" s="828"/>
      <c r="J84" s="828"/>
      <c r="K84" s="828"/>
      <c r="L84" s="829"/>
      <c r="M84" s="149"/>
      <c r="N84" s="591"/>
      <c r="O84" s="592"/>
    </row>
    <row r="85" spans="1:241" s="12" customFormat="1" ht="22.5" customHeight="1">
      <c r="A85" s="527"/>
      <c r="B85" s="102"/>
      <c r="C85" s="827"/>
      <c r="D85" s="828"/>
      <c r="E85" s="828"/>
      <c r="F85" s="828"/>
      <c r="G85" s="828"/>
      <c r="H85" s="828"/>
      <c r="I85" s="828"/>
      <c r="J85" s="828"/>
      <c r="K85" s="828"/>
      <c r="L85" s="829"/>
      <c r="M85" s="149"/>
      <c r="N85" s="591"/>
      <c r="O85" s="592"/>
    </row>
    <row r="86" spans="1:241" s="12" customFormat="1" ht="22.5" customHeight="1">
      <c r="A86" s="527"/>
      <c r="B86" s="102"/>
      <c r="C86" s="827"/>
      <c r="D86" s="828"/>
      <c r="E86" s="828"/>
      <c r="F86" s="828"/>
      <c r="G86" s="828"/>
      <c r="H86" s="828"/>
      <c r="I86" s="828"/>
      <c r="J86" s="828"/>
      <c r="K86" s="828"/>
      <c r="L86" s="829"/>
      <c r="M86" s="149"/>
      <c r="N86" s="591"/>
      <c r="O86" s="592"/>
    </row>
    <row r="87" spans="1:241" s="12" customFormat="1" ht="22.5" customHeight="1">
      <c r="A87" s="527"/>
      <c r="B87" s="102"/>
      <c r="C87" s="827"/>
      <c r="D87" s="828"/>
      <c r="E87" s="828"/>
      <c r="F87" s="828"/>
      <c r="G87" s="828"/>
      <c r="H87" s="828"/>
      <c r="I87" s="828"/>
      <c r="J87" s="828"/>
      <c r="K87" s="828"/>
      <c r="L87" s="829"/>
      <c r="M87" s="149"/>
      <c r="N87" s="591"/>
      <c r="O87" s="592"/>
    </row>
    <row r="88" spans="1:241" s="12" customFormat="1" ht="22.5" customHeight="1">
      <c r="A88" s="527"/>
      <c r="B88" s="102"/>
      <c r="C88" s="827"/>
      <c r="D88" s="828"/>
      <c r="E88" s="828"/>
      <c r="F88" s="828"/>
      <c r="G88" s="828"/>
      <c r="H88" s="828"/>
      <c r="I88" s="828"/>
      <c r="J88" s="828"/>
      <c r="K88" s="828"/>
      <c r="L88" s="829"/>
      <c r="M88" s="149"/>
      <c r="N88" s="591"/>
      <c r="O88" s="592"/>
    </row>
    <row r="89" spans="1:241" s="12" customFormat="1" ht="22.5" customHeight="1">
      <c r="A89" s="527"/>
      <c r="B89" s="102"/>
      <c r="C89" s="827"/>
      <c r="D89" s="828"/>
      <c r="E89" s="828"/>
      <c r="F89" s="828"/>
      <c r="G89" s="828"/>
      <c r="H89" s="828"/>
      <c r="I89" s="828"/>
      <c r="J89" s="828"/>
      <c r="K89" s="828"/>
      <c r="L89" s="829"/>
      <c r="M89" s="149"/>
      <c r="N89" s="591"/>
      <c r="O89" s="592"/>
    </row>
    <row r="90" spans="1:241" s="12" customFormat="1" ht="22.5" customHeight="1">
      <c r="A90" s="527"/>
      <c r="B90" s="190"/>
      <c r="C90" s="827"/>
      <c r="D90" s="828"/>
      <c r="E90" s="828"/>
      <c r="F90" s="828"/>
      <c r="G90" s="828"/>
      <c r="H90" s="828"/>
      <c r="I90" s="828"/>
      <c r="J90" s="828"/>
      <c r="K90" s="828"/>
      <c r="L90" s="829"/>
      <c r="M90" s="149"/>
      <c r="N90" s="591"/>
      <c r="O90" s="592"/>
      <c r="IG90" s="593"/>
    </row>
    <row r="91" spans="1:241" s="12" customFormat="1" ht="22.5" customHeight="1">
      <c r="A91" s="527"/>
      <c r="B91" s="102"/>
      <c r="C91" s="827"/>
      <c r="D91" s="828"/>
      <c r="E91" s="828"/>
      <c r="F91" s="828"/>
      <c r="G91" s="828"/>
      <c r="H91" s="828"/>
      <c r="I91" s="828"/>
      <c r="J91" s="828"/>
      <c r="K91" s="828"/>
      <c r="L91" s="829"/>
      <c r="M91" s="149"/>
      <c r="N91" s="591"/>
      <c r="O91" s="592"/>
      <c r="IG91" s="593"/>
    </row>
    <row r="92" spans="1:241" s="12" customFormat="1" ht="22.5" customHeight="1">
      <c r="A92" s="527"/>
      <c r="B92" s="102"/>
      <c r="C92" s="827"/>
      <c r="D92" s="828"/>
      <c r="E92" s="828"/>
      <c r="F92" s="828"/>
      <c r="G92" s="828"/>
      <c r="H92" s="828"/>
      <c r="I92" s="828"/>
      <c r="J92" s="828"/>
      <c r="K92" s="828"/>
      <c r="L92" s="829"/>
      <c r="M92" s="149"/>
      <c r="N92" s="591"/>
      <c r="O92" s="592"/>
      <c r="IG92" s="593"/>
    </row>
    <row r="93" spans="1:241" s="12" customFormat="1" ht="22.5" customHeight="1">
      <c r="A93" s="527"/>
      <c r="B93" s="102"/>
      <c r="C93" s="827"/>
      <c r="D93" s="828"/>
      <c r="E93" s="828"/>
      <c r="F93" s="828"/>
      <c r="G93" s="828"/>
      <c r="H93" s="828"/>
      <c r="I93" s="828"/>
      <c r="J93" s="828"/>
      <c r="K93" s="828"/>
      <c r="L93" s="829"/>
      <c r="M93" s="149"/>
      <c r="N93" s="591"/>
      <c r="O93" s="592"/>
    </row>
    <row r="94" spans="1:241" s="12" customFormat="1" ht="22.5" customHeight="1">
      <c r="A94" s="527"/>
      <c r="B94" s="102"/>
      <c r="C94" s="827"/>
      <c r="D94" s="828"/>
      <c r="E94" s="828"/>
      <c r="F94" s="828"/>
      <c r="G94" s="828"/>
      <c r="H94" s="828"/>
      <c r="I94" s="828"/>
      <c r="J94" s="828"/>
      <c r="K94" s="828"/>
      <c r="L94" s="829"/>
      <c r="M94" s="149"/>
      <c r="N94" s="591"/>
      <c r="O94" s="592"/>
    </row>
    <row r="95" spans="1:241" s="12" customFormat="1" ht="22.5" customHeight="1">
      <c r="A95" s="527"/>
      <c r="B95" s="102"/>
      <c r="C95" s="827"/>
      <c r="D95" s="828"/>
      <c r="E95" s="828"/>
      <c r="F95" s="828"/>
      <c r="G95" s="828"/>
      <c r="H95" s="828"/>
      <c r="I95" s="828"/>
      <c r="J95" s="828"/>
      <c r="K95" s="828"/>
      <c r="L95" s="829"/>
      <c r="M95" s="149"/>
      <c r="N95" s="591"/>
      <c r="O95" s="592"/>
    </row>
    <row r="96" spans="1:241" s="12" customFormat="1" ht="22.5" customHeight="1">
      <c r="A96" s="527"/>
      <c r="B96" s="102"/>
      <c r="C96" s="827"/>
      <c r="D96" s="828"/>
      <c r="E96" s="828"/>
      <c r="F96" s="828"/>
      <c r="G96" s="828"/>
      <c r="H96" s="828"/>
      <c r="I96" s="828"/>
      <c r="J96" s="828"/>
      <c r="K96" s="828"/>
      <c r="L96" s="829"/>
      <c r="M96" s="149"/>
      <c r="N96" s="591"/>
      <c r="O96" s="592"/>
    </row>
    <row r="97" spans="1:15" s="12" customFormat="1" ht="22.5" customHeight="1">
      <c r="A97" s="527"/>
      <c r="B97" s="102"/>
      <c r="C97" s="827"/>
      <c r="D97" s="828"/>
      <c r="E97" s="828"/>
      <c r="F97" s="828"/>
      <c r="G97" s="828"/>
      <c r="H97" s="828"/>
      <c r="I97" s="828"/>
      <c r="J97" s="828"/>
      <c r="K97" s="828"/>
      <c r="L97" s="829"/>
      <c r="M97" s="149"/>
      <c r="N97" s="591"/>
      <c r="O97" s="592"/>
    </row>
    <row r="98" spans="1:15" s="12" customFormat="1" ht="22.5" customHeight="1">
      <c r="A98" s="527"/>
      <c r="B98" s="102"/>
      <c r="C98" s="827"/>
      <c r="D98" s="828"/>
      <c r="E98" s="828"/>
      <c r="F98" s="828"/>
      <c r="G98" s="828"/>
      <c r="H98" s="828"/>
      <c r="I98" s="828"/>
      <c r="J98" s="828"/>
      <c r="K98" s="828"/>
      <c r="L98" s="829"/>
      <c r="M98" s="149"/>
      <c r="N98" s="591"/>
      <c r="O98" s="592"/>
    </row>
    <row r="99" spans="1:15" s="12" customFormat="1" ht="22.5" customHeight="1">
      <c r="A99" s="527"/>
      <c r="B99" s="102"/>
      <c r="C99" s="827"/>
      <c r="D99" s="828"/>
      <c r="E99" s="828"/>
      <c r="F99" s="828"/>
      <c r="G99" s="828"/>
      <c r="H99" s="828"/>
      <c r="I99" s="828"/>
      <c r="J99" s="828"/>
      <c r="K99" s="828"/>
      <c r="L99" s="829"/>
      <c r="M99" s="149"/>
      <c r="N99" s="591"/>
      <c r="O99" s="592"/>
    </row>
    <row r="100" spans="1:15" s="12" customFormat="1" ht="22.5" customHeight="1">
      <c r="A100" s="527"/>
      <c r="B100" s="102"/>
      <c r="C100" s="827"/>
      <c r="D100" s="828"/>
      <c r="E100" s="828"/>
      <c r="F100" s="828"/>
      <c r="G100" s="828"/>
      <c r="H100" s="828"/>
      <c r="I100" s="828"/>
      <c r="J100" s="828"/>
      <c r="K100" s="828"/>
      <c r="L100" s="829"/>
      <c r="M100" s="149"/>
      <c r="N100" s="591"/>
      <c r="O100" s="592"/>
    </row>
    <row r="101" spans="1:15" s="12" customFormat="1" ht="22.5" customHeight="1">
      <c r="A101" s="527"/>
      <c r="B101" s="102"/>
      <c r="C101" s="827"/>
      <c r="D101" s="828"/>
      <c r="E101" s="828"/>
      <c r="F101" s="828"/>
      <c r="G101" s="828"/>
      <c r="H101" s="828"/>
      <c r="I101" s="828"/>
      <c r="J101" s="828"/>
      <c r="K101" s="828"/>
      <c r="L101" s="829"/>
      <c r="M101" s="149"/>
      <c r="N101" s="591"/>
      <c r="O101" s="592"/>
    </row>
    <row r="102" spans="1:15" s="12" customFormat="1" ht="22.5" customHeight="1">
      <c r="A102" s="527"/>
      <c r="B102" s="102"/>
      <c r="C102" s="827"/>
      <c r="D102" s="828"/>
      <c r="E102" s="828"/>
      <c r="F102" s="828"/>
      <c r="G102" s="828"/>
      <c r="H102" s="828"/>
      <c r="I102" s="828"/>
      <c r="J102" s="828"/>
      <c r="K102" s="828"/>
      <c r="L102" s="829"/>
      <c r="M102" s="149"/>
      <c r="N102" s="591"/>
      <c r="O102" s="592"/>
    </row>
    <row r="103" spans="1:15" s="12" customFormat="1" ht="22.5" customHeight="1">
      <c r="A103" s="527"/>
      <c r="B103" s="102"/>
      <c r="C103" s="827"/>
      <c r="D103" s="828"/>
      <c r="E103" s="828"/>
      <c r="F103" s="828"/>
      <c r="G103" s="828"/>
      <c r="H103" s="828"/>
      <c r="I103" s="828"/>
      <c r="J103" s="828"/>
      <c r="K103" s="828"/>
      <c r="L103" s="829"/>
      <c r="M103" s="149"/>
      <c r="N103" s="591"/>
      <c r="O103" s="592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7"/>
    </row>
    <row r="105" spans="1:15" s="20" customFormat="1" ht="23.25" customHeight="1">
      <c r="A105" s="505"/>
      <c r="B105" s="830" t="s">
        <v>6</v>
      </c>
      <c r="C105" s="830"/>
      <c r="D105" s="830"/>
      <c r="E105" s="830"/>
      <c r="F105" s="830"/>
      <c r="G105" s="830"/>
      <c r="H105" s="830"/>
      <c r="I105" s="830"/>
      <c r="J105" s="830"/>
      <c r="K105" s="830"/>
      <c r="L105" s="830"/>
      <c r="M105" s="830"/>
      <c r="N105" s="830"/>
      <c r="O105" s="855"/>
    </row>
    <row r="106" spans="1:15" ht="12.75" customHeight="1">
      <c r="A106" s="497"/>
      <c r="B106" s="288" t="str">
        <f>B58</f>
        <v>FAPESP,  MAIO DE 2013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855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831" t="s">
        <v>1</v>
      </c>
      <c r="C109" s="836" t="s">
        <v>8</v>
      </c>
      <c r="D109" s="743"/>
      <c r="E109" s="743"/>
      <c r="F109" s="743"/>
      <c r="G109" s="743"/>
      <c r="H109" s="743"/>
      <c r="I109" s="743"/>
      <c r="J109" s="743"/>
      <c r="K109" s="743"/>
      <c r="L109" s="743"/>
      <c r="M109" s="832" t="s">
        <v>192</v>
      </c>
      <c r="N109" s="834" t="s">
        <v>2</v>
      </c>
    </row>
    <row r="110" spans="1:15">
      <c r="B110" s="831"/>
      <c r="C110" s="743"/>
      <c r="D110" s="743"/>
      <c r="E110" s="743"/>
      <c r="F110" s="743"/>
      <c r="G110" s="743"/>
      <c r="H110" s="743"/>
      <c r="I110" s="743"/>
      <c r="J110" s="743"/>
      <c r="K110" s="743"/>
      <c r="L110" s="743"/>
      <c r="M110" s="833"/>
      <c r="N110" s="742"/>
    </row>
    <row r="111" spans="1:15" s="12" customFormat="1" ht="22.5" customHeight="1">
      <c r="A111" s="514"/>
      <c r="B111" s="190"/>
      <c r="C111" s="827"/>
      <c r="D111" s="828"/>
      <c r="E111" s="828"/>
      <c r="F111" s="828"/>
      <c r="G111" s="828"/>
      <c r="H111" s="828"/>
      <c r="I111" s="828"/>
      <c r="J111" s="828"/>
      <c r="K111" s="828"/>
      <c r="L111" s="829"/>
      <c r="M111" s="149"/>
      <c r="N111" s="591"/>
      <c r="O111" s="514"/>
    </row>
    <row r="112" spans="1:15" s="12" customFormat="1" ht="22.5" customHeight="1">
      <c r="A112" s="514"/>
      <c r="B112" s="102"/>
      <c r="C112" s="827"/>
      <c r="D112" s="828"/>
      <c r="E112" s="828"/>
      <c r="F112" s="828"/>
      <c r="G112" s="828"/>
      <c r="H112" s="828"/>
      <c r="I112" s="828"/>
      <c r="J112" s="828"/>
      <c r="K112" s="828"/>
      <c r="L112" s="829"/>
      <c r="M112" s="149"/>
      <c r="N112" s="591"/>
      <c r="O112" s="514"/>
    </row>
    <row r="113" spans="1:15" s="12" customFormat="1" ht="22.5" customHeight="1">
      <c r="A113" s="514"/>
      <c r="B113" s="102"/>
      <c r="C113" s="827"/>
      <c r="D113" s="828"/>
      <c r="E113" s="828"/>
      <c r="F113" s="828"/>
      <c r="G113" s="828"/>
      <c r="H113" s="828"/>
      <c r="I113" s="828"/>
      <c r="J113" s="828"/>
      <c r="K113" s="828"/>
      <c r="L113" s="829"/>
      <c r="M113" s="149"/>
      <c r="N113" s="591"/>
      <c r="O113" s="514"/>
    </row>
    <row r="114" spans="1:15" s="12" customFormat="1" ht="22.5" customHeight="1">
      <c r="A114" s="514"/>
      <c r="B114" s="102"/>
      <c r="C114" s="827"/>
      <c r="D114" s="828"/>
      <c r="E114" s="828"/>
      <c r="F114" s="828"/>
      <c r="G114" s="828"/>
      <c r="H114" s="828"/>
      <c r="I114" s="828"/>
      <c r="J114" s="828"/>
      <c r="K114" s="828"/>
      <c r="L114" s="829"/>
      <c r="M114" s="149"/>
      <c r="N114" s="591"/>
      <c r="O114" s="514"/>
    </row>
    <row r="115" spans="1:15" s="12" customFormat="1" ht="22.5" customHeight="1">
      <c r="A115" s="514"/>
      <c r="B115" s="102"/>
      <c r="C115" s="827"/>
      <c r="D115" s="828"/>
      <c r="E115" s="828"/>
      <c r="F115" s="828"/>
      <c r="G115" s="828"/>
      <c r="H115" s="828"/>
      <c r="I115" s="828"/>
      <c r="J115" s="828"/>
      <c r="K115" s="828"/>
      <c r="L115" s="829"/>
      <c r="M115" s="149"/>
      <c r="N115" s="591"/>
      <c r="O115" s="514"/>
    </row>
    <row r="116" spans="1:15" s="12" customFormat="1" ht="22.5" customHeight="1">
      <c r="A116" s="514"/>
      <c r="B116" s="102"/>
      <c r="C116" s="827"/>
      <c r="D116" s="828"/>
      <c r="E116" s="828"/>
      <c r="F116" s="828"/>
      <c r="G116" s="828"/>
      <c r="H116" s="828"/>
      <c r="I116" s="828"/>
      <c r="J116" s="828"/>
      <c r="K116" s="828"/>
      <c r="L116" s="829"/>
      <c r="M116" s="149"/>
      <c r="N116" s="591"/>
      <c r="O116" s="514"/>
    </row>
    <row r="117" spans="1:15" s="12" customFormat="1" ht="22.5" customHeight="1">
      <c r="A117" s="514"/>
      <c r="B117" s="102"/>
      <c r="C117" s="827"/>
      <c r="D117" s="828"/>
      <c r="E117" s="828"/>
      <c r="F117" s="828"/>
      <c r="G117" s="828"/>
      <c r="H117" s="828"/>
      <c r="I117" s="828"/>
      <c r="J117" s="828"/>
      <c r="K117" s="828"/>
      <c r="L117" s="829"/>
      <c r="M117" s="149"/>
      <c r="N117" s="591"/>
      <c r="O117" s="514"/>
    </row>
    <row r="118" spans="1:15" s="12" customFormat="1" ht="22.5" customHeight="1">
      <c r="A118" s="514"/>
      <c r="B118" s="102"/>
      <c r="C118" s="827"/>
      <c r="D118" s="828"/>
      <c r="E118" s="828"/>
      <c r="F118" s="828"/>
      <c r="G118" s="828"/>
      <c r="H118" s="828"/>
      <c r="I118" s="828"/>
      <c r="J118" s="828"/>
      <c r="K118" s="828"/>
      <c r="L118" s="829"/>
      <c r="M118" s="149"/>
      <c r="N118" s="591"/>
      <c r="O118" s="514"/>
    </row>
    <row r="119" spans="1:15" s="12" customFormat="1" ht="22.5" customHeight="1">
      <c r="A119" s="514"/>
      <c r="B119" s="102"/>
      <c r="C119" s="827"/>
      <c r="D119" s="828"/>
      <c r="E119" s="828"/>
      <c r="F119" s="828"/>
      <c r="G119" s="828"/>
      <c r="H119" s="828"/>
      <c r="I119" s="828"/>
      <c r="J119" s="828"/>
      <c r="K119" s="828"/>
      <c r="L119" s="829"/>
      <c r="M119" s="149"/>
      <c r="N119" s="591"/>
      <c r="O119" s="514"/>
    </row>
    <row r="120" spans="1:15" s="12" customFormat="1" ht="22.5" customHeight="1">
      <c r="A120" s="514"/>
      <c r="B120" s="102"/>
      <c r="C120" s="827"/>
      <c r="D120" s="828"/>
      <c r="E120" s="828"/>
      <c r="F120" s="828"/>
      <c r="G120" s="828"/>
      <c r="H120" s="828"/>
      <c r="I120" s="828"/>
      <c r="J120" s="828"/>
      <c r="K120" s="828"/>
      <c r="L120" s="829"/>
      <c r="M120" s="149"/>
      <c r="N120" s="591"/>
      <c r="O120" s="514"/>
    </row>
    <row r="121" spans="1:15" s="12" customFormat="1" ht="22.5" customHeight="1">
      <c r="A121" s="514"/>
      <c r="B121" s="102"/>
      <c r="C121" s="827"/>
      <c r="D121" s="828"/>
      <c r="E121" s="828"/>
      <c r="F121" s="828"/>
      <c r="G121" s="828"/>
      <c r="H121" s="828"/>
      <c r="I121" s="828"/>
      <c r="J121" s="828"/>
      <c r="K121" s="828"/>
      <c r="L121" s="829"/>
      <c r="M121" s="149"/>
      <c r="N121" s="591"/>
      <c r="O121" s="514"/>
    </row>
    <row r="122" spans="1:15" s="12" customFormat="1" ht="22.5" customHeight="1">
      <c r="A122" s="514"/>
      <c r="B122" s="102"/>
      <c r="C122" s="827"/>
      <c r="D122" s="828"/>
      <c r="E122" s="828"/>
      <c r="F122" s="828"/>
      <c r="G122" s="828"/>
      <c r="H122" s="828"/>
      <c r="I122" s="828"/>
      <c r="J122" s="828"/>
      <c r="K122" s="828"/>
      <c r="L122" s="829"/>
      <c r="M122" s="149"/>
      <c r="N122" s="591"/>
      <c r="O122" s="514"/>
    </row>
    <row r="123" spans="1:15" s="12" customFormat="1" ht="22.5" customHeight="1">
      <c r="A123" s="514"/>
      <c r="B123" s="102"/>
      <c r="C123" s="827"/>
      <c r="D123" s="828"/>
      <c r="E123" s="828"/>
      <c r="F123" s="828"/>
      <c r="G123" s="828"/>
      <c r="H123" s="828"/>
      <c r="I123" s="828"/>
      <c r="J123" s="828"/>
      <c r="K123" s="828"/>
      <c r="L123" s="829"/>
      <c r="M123" s="149"/>
      <c r="N123" s="591"/>
      <c r="O123" s="514"/>
    </row>
    <row r="124" spans="1:15" s="12" customFormat="1" ht="22.5" customHeight="1">
      <c r="A124" s="514"/>
      <c r="B124" s="102"/>
      <c r="C124" s="827"/>
      <c r="D124" s="828"/>
      <c r="E124" s="828"/>
      <c r="F124" s="828"/>
      <c r="G124" s="828"/>
      <c r="H124" s="828"/>
      <c r="I124" s="828"/>
      <c r="J124" s="828"/>
      <c r="K124" s="828"/>
      <c r="L124" s="829"/>
      <c r="M124" s="149"/>
      <c r="N124" s="591"/>
      <c r="O124" s="514"/>
    </row>
    <row r="125" spans="1:15" s="12" customFormat="1" ht="22.5" customHeight="1">
      <c r="A125" s="514"/>
      <c r="B125" s="102"/>
      <c r="C125" s="827"/>
      <c r="D125" s="828"/>
      <c r="E125" s="828"/>
      <c r="F125" s="828"/>
      <c r="G125" s="828"/>
      <c r="H125" s="828"/>
      <c r="I125" s="828"/>
      <c r="J125" s="828"/>
      <c r="K125" s="828"/>
      <c r="L125" s="829"/>
      <c r="M125" s="149"/>
      <c r="N125" s="591"/>
      <c r="O125" s="514"/>
    </row>
    <row r="126" spans="1:15" s="12" customFormat="1" ht="22.5" customHeight="1">
      <c r="A126" s="514"/>
      <c r="B126" s="102"/>
      <c r="C126" s="827"/>
      <c r="D126" s="828"/>
      <c r="E126" s="828"/>
      <c r="F126" s="828"/>
      <c r="G126" s="828"/>
      <c r="H126" s="828"/>
      <c r="I126" s="828"/>
      <c r="J126" s="828"/>
      <c r="K126" s="828"/>
      <c r="L126" s="829"/>
      <c r="M126" s="149"/>
      <c r="N126" s="591"/>
      <c r="O126" s="514"/>
    </row>
    <row r="127" spans="1:15" s="12" customFormat="1" ht="22.5" customHeight="1">
      <c r="A127" s="514"/>
      <c r="B127" s="102"/>
      <c r="C127" s="827"/>
      <c r="D127" s="828"/>
      <c r="E127" s="828"/>
      <c r="F127" s="828"/>
      <c r="G127" s="828"/>
      <c r="H127" s="828"/>
      <c r="I127" s="828"/>
      <c r="J127" s="828"/>
      <c r="K127" s="828"/>
      <c r="L127" s="829"/>
      <c r="M127" s="149"/>
      <c r="N127" s="591"/>
      <c r="O127" s="514"/>
    </row>
    <row r="128" spans="1:15" s="12" customFormat="1" ht="22.5" customHeight="1">
      <c r="A128" s="514"/>
      <c r="B128" s="102"/>
      <c r="C128" s="827"/>
      <c r="D128" s="828"/>
      <c r="E128" s="828"/>
      <c r="F128" s="828"/>
      <c r="G128" s="828"/>
      <c r="H128" s="828"/>
      <c r="I128" s="828"/>
      <c r="J128" s="828"/>
      <c r="K128" s="828"/>
      <c r="L128" s="829"/>
      <c r="M128" s="149"/>
      <c r="N128" s="591"/>
      <c r="O128" s="514"/>
    </row>
    <row r="129" spans="1:15" s="12" customFormat="1" ht="22.5" customHeight="1">
      <c r="A129" s="514"/>
      <c r="B129" s="102"/>
      <c r="C129" s="827"/>
      <c r="D129" s="828"/>
      <c r="E129" s="828"/>
      <c r="F129" s="828"/>
      <c r="G129" s="828"/>
      <c r="H129" s="828"/>
      <c r="I129" s="828"/>
      <c r="J129" s="828"/>
      <c r="K129" s="828"/>
      <c r="L129" s="829"/>
      <c r="M129" s="149"/>
      <c r="N129" s="591"/>
      <c r="O129" s="514"/>
    </row>
    <row r="130" spans="1:15" s="12" customFormat="1" ht="22.5" customHeight="1">
      <c r="A130" s="514"/>
      <c r="B130" s="102"/>
      <c r="C130" s="827"/>
      <c r="D130" s="828"/>
      <c r="E130" s="828"/>
      <c r="F130" s="828"/>
      <c r="G130" s="828"/>
      <c r="H130" s="828"/>
      <c r="I130" s="828"/>
      <c r="J130" s="828"/>
      <c r="K130" s="828"/>
      <c r="L130" s="829"/>
      <c r="M130" s="149"/>
      <c r="N130" s="591"/>
      <c r="O130" s="514"/>
    </row>
    <row r="131" spans="1:15" s="12" customFormat="1" ht="22.5" customHeight="1">
      <c r="A131" s="514"/>
      <c r="B131" s="102"/>
      <c r="C131" s="827"/>
      <c r="D131" s="828"/>
      <c r="E131" s="828"/>
      <c r="F131" s="828"/>
      <c r="G131" s="828"/>
      <c r="H131" s="828"/>
      <c r="I131" s="828"/>
      <c r="J131" s="828"/>
      <c r="K131" s="828"/>
      <c r="L131" s="829"/>
      <c r="M131" s="149"/>
      <c r="N131" s="591"/>
      <c r="O131" s="514"/>
    </row>
    <row r="132" spans="1:15" s="12" customFormat="1" ht="22.5" customHeight="1">
      <c r="A132" s="514"/>
      <c r="B132" s="102"/>
      <c r="C132" s="827"/>
      <c r="D132" s="828"/>
      <c r="E132" s="828"/>
      <c r="F132" s="828"/>
      <c r="G132" s="828"/>
      <c r="H132" s="828"/>
      <c r="I132" s="828"/>
      <c r="J132" s="828"/>
      <c r="K132" s="828"/>
      <c r="L132" s="829"/>
      <c r="M132" s="149"/>
      <c r="N132" s="591"/>
      <c r="O132" s="514"/>
    </row>
    <row r="133" spans="1:15" s="12" customFormat="1" ht="22.5" customHeight="1">
      <c r="A133" s="514"/>
      <c r="B133" s="102"/>
      <c r="C133" s="827"/>
      <c r="D133" s="828"/>
      <c r="E133" s="828"/>
      <c r="F133" s="828"/>
      <c r="G133" s="828"/>
      <c r="H133" s="828"/>
      <c r="I133" s="828"/>
      <c r="J133" s="828"/>
      <c r="K133" s="828"/>
      <c r="L133" s="829"/>
      <c r="M133" s="149"/>
      <c r="N133" s="591"/>
      <c r="O133" s="514"/>
    </row>
    <row r="134" spans="1:15" s="12" customFormat="1" ht="22.5" customHeight="1">
      <c r="A134" s="514"/>
      <c r="B134" s="102"/>
      <c r="C134" s="827"/>
      <c r="D134" s="828"/>
      <c r="E134" s="828"/>
      <c r="F134" s="828"/>
      <c r="G134" s="828"/>
      <c r="H134" s="828"/>
      <c r="I134" s="828"/>
      <c r="J134" s="828"/>
      <c r="K134" s="828"/>
      <c r="L134" s="829"/>
      <c r="M134" s="149"/>
      <c r="N134" s="591"/>
      <c r="O134" s="514"/>
    </row>
    <row r="135" spans="1:15" s="12" customFormat="1" ht="22.5" customHeight="1">
      <c r="A135" s="514"/>
      <c r="B135" s="102"/>
      <c r="C135" s="827"/>
      <c r="D135" s="828"/>
      <c r="E135" s="828"/>
      <c r="F135" s="828"/>
      <c r="G135" s="828"/>
      <c r="H135" s="828"/>
      <c r="I135" s="828"/>
      <c r="J135" s="828"/>
      <c r="K135" s="828"/>
      <c r="L135" s="829"/>
      <c r="M135" s="149"/>
      <c r="N135" s="591"/>
      <c r="O135" s="514"/>
    </row>
    <row r="136" spans="1:15" s="12" customFormat="1" ht="22.5" customHeight="1">
      <c r="A136" s="514"/>
      <c r="B136" s="102"/>
      <c r="C136" s="827"/>
      <c r="D136" s="828"/>
      <c r="E136" s="828"/>
      <c r="F136" s="828"/>
      <c r="G136" s="828"/>
      <c r="H136" s="828"/>
      <c r="I136" s="828"/>
      <c r="J136" s="828"/>
      <c r="K136" s="828"/>
      <c r="L136" s="829"/>
      <c r="M136" s="149"/>
      <c r="N136" s="591"/>
      <c r="O136" s="514"/>
    </row>
    <row r="137" spans="1:15" s="12" customFormat="1" ht="22.5" customHeight="1">
      <c r="A137" s="514"/>
      <c r="B137" s="102"/>
      <c r="C137" s="827"/>
      <c r="D137" s="828"/>
      <c r="E137" s="828"/>
      <c r="F137" s="828"/>
      <c r="G137" s="828"/>
      <c r="H137" s="828"/>
      <c r="I137" s="828"/>
      <c r="J137" s="828"/>
      <c r="K137" s="828"/>
      <c r="L137" s="829"/>
      <c r="M137" s="149"/>
      <c r="N137" s="591"/>
      <c r="O137" s="514"/>
    </row>
    <row r="138" spans="1:15" s="12" customFormat="1" ht="22.5" customHeight="1">
      <c r="A138" s="514"/>
      <c r="B138" s="190"/>
      <c r="C138" s="827"/>
      <c r="D138" s="828"/>
      <c r="E138" s="828"/>
      <c r="F138" s="828"/>
      <c r="G138" s="828"/>
      <c r="H138" s="828"/>
      <c r="I138" s="828"/>
      <c r="J138" s="828"/>
      <c r="K138" s="828"/>
      <c r="L138" s="829"/>
      <c r="M138" s="149"/>
      <c r="N138" s="591"/>
      <c r="O138" s="514"/>
    </row>
    <row r="139" spans="1:15" s="12" customFormat="1" ht="22.5" customHeight="1">
      <c r="A139" s="514"/>
      <c r="B139" s="102"/>
      <c r="C139" s="827"/>
      <c r="D139" s="828"/>
      <c r="E139" s="828"/>
      <c r="F139" s="828"/>
      <c r="G139" s="828"/>
      <c r="H139" s="828"/>
      <c r="I139" s="828"/>
      <c r="J139" s="828"/>
      <c r="K139" s="828"/>
      <c r="L139" s="829"/>
      <c r="M139" s="149"/>
      <c r="N139" s="591"/>
      <c r="O139" s="514"/>
    </row>
    <row r="140" spans="1:15" s="12" customFormat="1" ht="22.5" customHeight="1">
      <c r="A140" s="514"/>
      <c r="B140" s="102"/>
      <c r="C140" s="827"/>
      <c r="D140" s="828"/>
      <c r="E140" s="828"/>
      <c r="F140" s="828"/>
      <c r="G140" s="828"/>
      <c r="H140" s="828"/>
      <c r="I140" s="828"/>
      <c r="J140" s="828"/>
      <c r="K140" s="828"/>
      <c r="L140" s="829"/>
      <c r="M140" s="149"/>
      <c r="N140" s="591"/>
      <c r="O140" s="514"/>
    </row>
    <row r="141" spans="1:15" s="12" customFormat="1" ht="22.5" customHeight="1">
      <c r="A141" s="514"/>
      <c r="B141" s="102"/>
      <c r="C141" s="827"/>
      <c r="D141" s="828"/>
      <c r="E141" s="828"/>
      <c r="F141" s="828"/>
      <c r="G141" s="828"/>
      <c r="H141" s="828"/>
      <c r="I141" s="828"/>
      <c r="J141" s="828"/>
      <c r="K141" s="828"/>
      <c r="L141" s="829"/>
      <c r="M141" s="149"/>
      <c r="N141" s="591"/>
      <c r="O141" s="514"/>
    </row>
    <row r="142" spans="1:15" s="12" customFormat="1" ht="22.5" customHeight="1">
      <c r="A142" s="514"/>
      <c r="B142" s="102"/>
      <c r="C142" s="827"/>
      <c r="D142" s="828"/>
      <c r="E142" s="828"/>
      <c r="F142" s="828"/>
      <c r="G142" s="828"/>
      <c r="H142" s="828"/>
      <c r="I142" s="828"/>
      <c r="J142" s="828"/>
      <c r="K142" s="828"/>
      <c r="L142" s="829"/>
      <c r="M142" s="149"/>
      <c r="N142" s="591"/>
      <c r="O142" s="514"/>
    </row>
    <row r="143" spans="1:15" s="12" customFormat="1" ht="22.5" customHeight="1">
      <c r="A143" s="514"/>
      <c r="B143" s="102"/>
      <c r="C143" s="827"/>
      <c r="D143" s="828"/>
      <c r="E143" s="828"/>
      <c r="F143" s="828"/>
      <c r="G143" s="828"/>
      <c r="H143" s="828"/>
      <c r="I143" s="828"/>
      <c r="J143" s="828"/>
      <c r="K143" s="828"/>
      <c r="L143" s="829"/>
      <c r="M143" s="149"/>
      <c r="N143" s="591"/>
      <c r="O143" s="514"/>
    </row>
    <row r="144" spans="1:15" s="12" customFormat="1" ht="22.5" customHeight="1">
      <c r="A144" s="514"/>
      <c r="B144" s="102"/>
      <c r="C144" s="827"/>
      <c r="D144" s="828"/>
      <c r="E144" s="828"/>
      <c r="F144" s="828"/>
      <c r="G144" s="828"/>
      <c r="H144" s="828"/>
      <c r="I144" s="828"/>
      <c r="J144" s="828"/>
      <c r="K144" s="828"/>
      <c r="L144" s="829"/>
      <c r="M144" s="149"/>
      <c r="N144" s="591"/>
      <c r="O144" s="514"/>
    </row>
    <row r="145" spans="1:15" s="12" customFormat="1" ht="22.5" customHeight="1">
      <c r="A145" s="514"/>
      <c r="B145" s="102"/>
      <c r="C145" s="827"/>
      <c r="D145" s="828"/>
      <c r="E145" s="828"/>
      <c r="F145" s="828"/>
      <c r="G145" s="828"/>
      <c r="H145" s="828"/>
      <c r="I145" s="828"/>
      <c r="J145" s="828"/>
      <c r="K145" s="828"/>
      <c r="L145" s="829"/>
      <c r="M145" s="149"/>
      <c r="N145" s="591"/>
      <c r="O145" s="514"/>
    </row>
    <row r="146" spans="1:15" s="12" customFormat="1" ht="22.5" customHeight="1">
      <c r="A146" s="514"/>
      <c r="B146" s="102"/>
      <c r="C146" s="827"/>
      <c r="D146" s="828"/>
      <c r="E146" s="828"/>
      <c r="F146" s="828"/>
      <c r="G146" s="828"/>
      <c r="H146" s="828"/>
      <c r="I146" s="828"/>
      <c r="J146" s="828"/>
      <c r="K146" s="828"/>
      <c r="L146" s="829"/>
      <c r="M146" s="149"/>
      <c r="N146" s="591"/>
      <c r="O146" s="514"/>
    </row>
    <row r="147" spans="1:15" s="12" customFormat="1" ht="22.5" customHeight="1">
      <c r="A147" s="514"/>
      <c r="B147" s="102"/>
      <c r="C147" s="827"/>
      <c r="D147" s="828"/>
      <c r="E147" s="828"/>
      <c r="F147" s="828"/>
      <c r="G147" s="828"/>
      <c r="H147" s="828"/>
      <c r="I147" s="828"/>
      <c r="J147" s="828"/>
      <c r="K147" s="828"/>
      <c r="L147" s="829"/>
      <c r="M147" s="149"/>
      <c r="N147" s="591"/>
      <c r="O147" s="514"/>
    </row>
    <row r="148" spans="1:15" s="12" customFormat="1" ht="22.5" customHeight="1">
      <c r="A148" s="514"/>
      <c r="B148" s="102"/>
      <c r="C148" s="827"/>
      <c r="D148" s="828"/>
      <c r="E148" s="828"/>
      <c r="F148" s="828"/>
      <c r="G148" s="828"/>
      <c r="H148" s="828"/>
      <c r="I148" s="828"/>
      <c r="J148" s="828"/>
      <c r="K148" s="828"/>
      <c r="L148" s="829"/>
      <c r="M148" s="149"/>
      <c r="N148" s="591"/>
      <c r="O148" s="514"/>
    </row>
    <row r="149" spans="1:15" s="12" customFormat="1" ht="22.5" customHeight="1">
      <c r="A149" s="514"/>
      <c r="B149" s="102"/>
      <c r="C149" s="827"/>
      <c r="D149" s="828"/>
      <c r="E149" s="828"/>
      <c r="F149" s="828"/>
      <c r="G149" s="828"/>
      <c r="H149" s="828"/>
      <c r="I149" s="828"/>
      <c r="J149" s="828"/>
      <c r="K149" s="828"/>
      <c r="L149" s="829"/>
      <c r="M149" s="149"/>
      <c r="N149" s="591"/>
      <c r="O149" s="514"/>
    </row>
    <row r="150" spans="1:15" s="12" customFormat="1" ht="22.5" customHeight="1">
      <c r="A150" s="514"/>
      <c r="B150" s="102"/>
      <c r="C150" s="827"/>
      <c r="D150" s="828"/>
      <c r="E150" s="828"/>
      <c r="F150" s="828"/>
      <c r="G150" s="828"/>
      <c r="H150" s="828"/>
      <c r="I150" s="828"/>
      <c r="J150" s="828"/>
      <c r="K150" s="828"/>
      <c r="L150" s="829"/>
      <c r="M150" s="149"/>
      <c r="N150" s="591"/>
      <c r="O150" s="514"/>
    </row>
    <row r="151" spans="1:15" s="12" customFormat="1" ht="22.5" customHeight="1">
      <c r="A151" s="514"/>
      <c r="B151" s="102"/>
      <c r="C151" s="827"/>
      <c r="D151" s="828"/>
      <c r="E151" s="828"/>
      <c r="F151" s="828"/>
      <c r="G151" s="828"/>
      <c r="H151" s="828"/>
      <c r="I151" s="828"/>
      <c r="J151" s="828"/>
      <c r="K151" s="828"/>
      <c r="L151" s="829"/>
      <c r="M151" s="149"/>
      <c r="N151" s="591"/>
      <c r="O151" s="514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830" t="s">
        <v>6</v>
      </c>
      <c r="C153" s="830"/>
      <c r="D153" s="830"/>
      <c r="E153" s="830"/>
      <c r="F153" s="830"/>
      <c r="G153" s="830"/>
      <c r="H153" s="830"/>
      <c r="I153" s="830"/>
      <c r="J153" s="830"/>
      <c r="K153" s="830"/>
      <c r="L153" s="830"/>
      <c r="M153" s="830"/>
      <c r="N153" s="830"/>
    </row>
    <row r="154" spans="1:15">
      <c r="B154" s="288" t="str">
        <f>B106</f>
        <v>FAPESP,  MAIO DE 2013</v>
      </c>
      <c r="C154" s="585"/>
      <c r="D154" s="585"/>
      <c r="E154" s="585"/>
      <c r="F154" s="585"/>
      <c r="G154" s="585"/>
      <c r="H154" s="585"/>
      <c r="I154" s="585"/>
      <c r="J154" s="585"/>
      <c r="K154" s="585"/>
      <c r="L154" s="585"/>
      <c r="M154" s="119"/>
      <c r="N154" s="20">
        <v>3</v>
      </c>
    </row>
    <row r="155" spans="1:15"/>
    <row r="156" spans="1:15"/>
    <row r="157" spans="1:15">
      <c r="A157" s="586"/>
      <c r="O157" s="586"/>
    </row>
    <row r="158" spans="1:15">
      <c r="A158" s="586"/>
      <c r="O158" s="586"/>
    </row>
    <row r="159" spans="1:15">
      <c r="A159" s="586"/>
      <c r="O159" s="586"/>
    </row>
    <row r="160" spans="1:15">
      <c r="A160" s="586"/>
      <c r="O160" s="586"/>
    </row>
    <row r="161" spans="1:243">
      <c r="A161" s="586"/>
      <c r="O161" s="586"/>
    </row>
    <row r="162" spans="1:243">
      <c r="A162" s="586"/>
      <c r="O162" s="586"/>
    </row>
    <row r="163" spans="1:243">
      <c r="A163" s="586"/>
      <c r="O163" s="586"/>
    </row>
    <row r="164" spans="1:243"/>
    <row r="165" spans="1:243"/>
    <row r="166" spans="1:243"/>
    <row r="167" spans="1:243"/>
    <row r="168" spans="1:243" ht="16.5" customHeight="1">
      <c r="B168" s="227" t="s">
        <v>148</v>
      </c>
    </row>
    <row r="169" spans="1:243" ht="16.5" customHeight="1">
      <c r="B169" s="227" t="s">
        <v>149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56" t="s">
        <v>47</v>
      </c>
      <c r="C173" s="856"/>
      <c r="D173" s="856"/>
      <c r="E173" s="856"/>
      <c r="F173" s="856"/>
      <c r="G173" s="856"/>
      <c r="H173" s="856"/>
      <c r="I173" s="856"/>
      <c r="J173" s="856"/>
      <c r="K173" s="856"/>
      <c r="L173" s="856"/>
      <c r="M173" s="856"/>
      <c r="N173" s="856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56" t="s">
        <v>48</v>
      </c>
      <c r="C174" s="856"/>
      <c r="D174" s="856"/>
      <c r="E174" s="856"/>
      <c r="F174" s="856"/>
      <c r="G174" s="856"/>
      <c r="H174" s="856"/>
      <c r="I174" s="856"/>
      <c r="J174" s="856"/>
      <c r="K174" s="856"/>
      <c r="L174" s="856"/>
      <c r="M174" s="856"/>
      <c r="N174" s="856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11" t="s">
        <v>10</v>
      </c>
      <c r="C176" s="811"/>
      <c r="D176" s="811"/>
      <c r="E176" s="811"/>
      <c r="F176" s="811"/>
      <c r="G176" s="811"/>
      <c r="H176" s="811"/>
      <c r="I176" s="811"/>
      <c r="J176" s="811"/>
      <c r="K176" s="811"/>
      <c r="L176" s="811"/>
      <c r="M176" s="811"/>
      <c r="N176" s="811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54" t="s">
        <v>49</v>
      </c>
      <c r="C178" s="854"/>
      <c r="D178" s="854"/>
      <c r="E178" s="854"/>
      <c r="F178" s="854"/>
      <c r="G178" s="854"/>
      <c r="H178" s="854"/>
      <c r="I178" s="854"/>
      <c r="J178" s="854"/>
      <c r="K178" s="854"/>
      <c r="L178" s="854"/>
      <c r="M178" s="854"/>
      <c r="N178" s="854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53" t="s">
        <v>50</v>
      </c>
      <c r="C179" s="853"/>
      <c r="D179" s="853"/>
      <c r="E179" s="853"/>
      <c r="F179" s="853"/>
      <c r="G179" s="853"/>
      <c r="H179" s="853"/>
      <c r="I179" s="853"/>
      <c r="J179" s="853"/>
      <c r="K179" s="853"/>
      <c r="L179" s="853"/>
      <c r="M179" s="853"/>
      <c r="N179" s="853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52" t="s">
        <v>51</v>
      </c>
      <c r="C180" s="852"/>
      <c r="D180" s="852"/>
      <c r="E180" s="852"/>
      <c r="F180" s="852"/>
      <c r="G180" s="852"/>
      <c r="H180" s="852"/>
      <c r="I180" s="852"/>
      <c r="J180" s="852"/>
      <c r="K180" s="852"/>
      <c r="L180" s="852"/>
      <c r="M180" s="852"/>
      <c r="N180" s="852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52" t="s">
        <v>52</v>
      </c>
      <c r="C181" s="852"/>
      <c r="D181" s="852"/>
      <c r="E181" s="852"/>
      <c r="F181" s="852"/>
      <c r="G181" s="852"/>
      <c r="H181" s="852"/>
      <c r="I181" s="852"/>
      <c r="J181" s="852"/>
      <c r="K181" s="852"/>
      <c r="L181" s="852"/>
      <c r="M181" s="852"/>
      <c r="N181" s="852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44" t="s">
        <v>222</v>
      </c>
      <c r="C182" s="844"/>
      <c r="D182" s="844"/>
      <c r="E182" s="844"/>
      <c r="F182" s="844"/>
      <c r="G182" s="844"/>
      <c r="H182" s="844"/>
      <c r="I182" s="844"/>
      <c r="J182" s="844"/>
      <c r="K182" s="844"/>
      <c r="L182" s="844"/>
      <c r="M182" s="844"/>
      <c r="N182" s="844"/>
    </row>
    <row r="183" spans="2:243" ht="18" customHeight="1">
      <c r="B183" s="844" t="s">
        <v>266</v>
      </c>
      <c r="C183" s="844"/>
      <c r="D183" s="844"/>
      <c r="E183" s="844"/>
      <c r="F183" s="844"/>
      <c r="G183" s="844"/>
      <c r="H183" s="844"/>
      <c r="I183" s="844"/>
      <c r="J183" s="844"/>
      <c r="K183" s="844"/>
      <c r="L183" s="844"/>
      <c r="M183" s="844"/>
      <c r="N183" s="844"/>
    </row>
    <row r="184" spans="2:243" ht="18" customHeight="1">
      <c r="B184" s="844" t="s">
        <v>214</v>
      </c>
      <c r="C184" s="844"/>
      <c r="D184" s="844"/>
      <c r="E184" s="844"/>
      <c r="F184" s="844"/>
      <c r="G184" s="844"/>
      <c r="H184" s="844"/>
      <c r="I184" s="844"/>
      <c r="J184" s="844"/>
      <c r="K184" s="844"/>
      <c r="L184" s="844"/>
      <c r="M184" s="844"/>
      <c r="N184" s="844"/>
    </row>
    <row r="185" spans="2:243" ht="18" customHeight="1">
      <c r="B185" s="844" t="s">
        <v>213</v>
      </c>
      <c r="C185" s="844"/>
      <c r="D185" s="844"/>
      <c r="E185" s="844"/>
      <c r="F185" s="844"/>
      <c r="G185" s="844"/>
      <c r="H185" s="844"/>
      <c r="I185" s="844"/>
      <c r="J185" s="844"/>
      <c r="K185" s="844"/>
      <c r="L185" s="844"/>
      <c r="M185" s="844"/>
      <c r="N185" s="844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845" t="s">
        <v>160</v>
      </c>
      <c r="C189" s="845"/>
      <c r="D189" s="845"/>
      <c r="E189" s="845"/>
      <c r="F189" s="845"/>
      <c r="G189" s="845"/>
      <c r="H189" s="845"/>
      <c r="I189" s="845"/>
      <c r="J189" s="845"/>
      <c r="K189" s="845"/>
      <c r="L189" s="845"/>
      <c r="M189" s="845"/>
      <c r="N189" s="293"/>
    </row>
    <row r="190" spans="2:243" ht="18" customHeight="1">
      <c r="B190" s="848" t="s">
        <v>54</v>
      </c>
      <c r="C190" s="848"/>
      <c r="D190" s="848"/>
      <c r="E190" s="848"/>
      <c r="F190" s="848"/>
      <c r="G190" s="848"/>
      <c r="H190" s="848"/>
      <c r="I190" s="848"/>
      <c r="J190" s="848"/>
      <c r="K190" s="848"/>
      <c r="L190" s="848"/>
      <c r="M190" s="848"/>
      <c r="N190" s="848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506"/>
      <c r="B194" s="424" t="s">
        <v>1</v>
      </c>
      <c r="C194" s="849" t="s">
        <v>8</v>
      </c>
      <c r="D194" s="850"/>
      <c r="E194" s="850"/>
      <c r="F194" s="850"/>
      <c r="G194" s="850"/>
      <c r="H194" s="850"/>
      <c r="I194" s="850"/>
      <c r="J194" s="850"/>
      <c r="K194" s="851"/>
      <c r="L194" s="831" t="s">
        <v>4</v>
      </c>
      <c r="M194" s="831"/>
      <c r="N194" s="425" t="s">
        <v>2</v>
      </c>
      <c r="O194" s="499"/>
    </row>
    <row r="195" spans="1:236" customFormat="1" ht="16.5" customHeight="1">
      <c r="A195" s="263"/>
      <c r="B195" s="156">
        <v>1</v>
      </c>
      <c r="C195" s="837" t="s">
        <v>56</v>
      </c>
      <c r="D195" s="838"/>
      <c r="E195" s="838"/>
      <c r="F195" s="838"/>
      <c r="G195" s="838"/>
      <c r="H195" s="838"/>
      <c r="I195" s="838"/>
      <c r="J195" s="838"/>
      <c r="K195" s="838"/>
      <c r="L195" s="846">
        <v>1000</v>
      </c>
      <c r="M195" s="847"/>
      <c r="N195" s="113"/>
      <c r="O195" s="480"/>
      <c r="IA195" s="84"/>
      <c r="IB195" s="21"/>
    </row>
    <row r="196" spans="1:236" customFormat="1" ht="16.5" customHeight="1">
      <c r="A196" s="263"/>
      <c r="B196" s="153">
        <v>2</v>
      </c>
      <c r="C196" s="837" t="s">
        <v>57</v>
      </c>
      <c r="D196" s="838"/>
      <c r="E196" s="838"/>
      <c r="F196" s="838"/>
      <c r="G196" s="838"/>
      <c r="H196" s="838"/>
      <c r="I196" s="838"/>
      <c r="J196" s="838"/>
      <c r="K196" s="838"/>
      <c r="L196" s="846">
        <v>2000</v>
      </c>
      <c r="M196" s="847"/>
      <c r="N196" s="113"/>
      <c r="O196" s="480"/>
      <c r="IA196" s="84"/>
      <c r="IB196" s="21"/>
    </row>
    <row r="197" spans="1:236" customFormat="1" ht="16.5" customHeight="1">
      <c r="A197" s="263"/>
      <c r="B197" s="153">
        <v>3</v>
      </c>
      <c r="C197" s="837" t="s">
        <v>58</v>
      </c>
      <c r="D197" s="838"/>
      <c r="E197" s="838"/>
      <c r="F197" s="838"/>
      <c r="G197" s="838"/>
      <c r="H197" s="838"/>
      <c r="I197" s="838"/>
      <c r="J197" s="838"/>
      <c r="K197" s="838"/>
      <c r="L197" s="846">
        <v>800</v>
      </c>
      <c r="M197" s="847"/>
      <c r="N197" s="113"/>
      <c r="O197" s="480"/>
      <c r="IA197" s="21"/>
      <c r="IB197" s="21"/>
    </row>
    <row r="198" spans="1:236" customFormat="1" ht="16.5" customHeight="1">
      <c r="A198" s="263"/>
      <c r="B198" s="153">
        <v>4</v>
      </c>
      <c r="C198" s="837" t="s">
        <v>59</v>
      </c>
      <c r="D198" s="838"/>
      <c r="E198" s="838"/>
      <c r="F198" s="838"/>
      <c r="G198" s="838"/>
      <c r="H198" s="838"/>
      <c r="I198" s="838"/>
      <c r="J198" s="838"/>
      <c r="K198" s="838"/>
      <c r="L198" s="846">
        <v>500</v>
      </c>
      <c r="M198" s="847"/>
      <c r="N198" s="113"/>
      <c r="O198" s="480"/>
      <c r="IA198" s="21"/>
      <c r="IB198" s="21"/>
    </row>
    <row r="199" spans="1:236" customFormat="1" ht="16.5" customHeight="1">
      <c r="A199" s="263"/>
      <c r="B199" s="153">
        <v>5</v>
      </c>
      <c r="C199" s="837" t="s">
        <v>60</v>
      </c>
      <c r="D199" s="838"/>
      <c r="E199" s="838"/>
      <c r="F199" s="838"/>
      <c r="G199" s="838"/>
      <c r="H199" s="838"/>
      <c r="I199" s="838"/>
      <c r="J199" s="838"/>
      <c r="K199" s="838"/>
      <c r="L199" s="846">
        <v>2000</v>
      </c>
      <c r="M199" s="847"/>
      <c r="N199" s="113"/>
      <c r="O199" s="480"/>
    </row>
    <row r="200" spans="1:236" customFormat="1" ht="17.25" customHeight="1">
      <c r="A200" s="263"/>
      <c r="B200" s="839"/>
      <c r="C200" s="840"/>
      <c r="D200" s="840"/>
      <c r="E200" s="840"/>
      <c r="F200" s="840"/>
      <c r="G200" s="840"/>
      <c r="H200" s="840"/>
      <c r="I200" s="840"/>
      <c r="J200" s="840"/>
      <c r="K200" s="841"/>
      <c r="L200" s="842">
        <v>6300</v>
      </c>
      <c r="M200" s="843"/>
      <c r="N200" s="113"/>
      <c r="O200" s="480"/>
    </row>
    <row r="201" spans="1:236" ht="4.5" customHeight="1">
      <c r="A201" s="599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99"/>
    </row>
    <row r="202" spans="1:236" ht="19.5" customHeight="1">
      <c r="A202" s="599"/>
      <c r="B202" s="830" t="s">
        <v>6</v>
      </c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0"/>
      <c r="O202" s="599"/>
    </row>
    <row r="203" spans="1:236">
      <c r="A203" s="599"/>
      <c r="B203" s="288" t="str">
        <f>B154</f>
        <v>FAPESP,  MAIO DE 2013</v>
      </c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119"/>
      <c r="N203" s="20"/>
      <c r="O203" s="59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password="CFE7" sheet="1" objects="1" scenarios="1"/>
  <mergeCells count="168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4" priority="42" stopIfTrue="1" operator="equal">
      <formula>0</formula>
    </cfRule>
  </conditionalFormatting>
  <conditionalFormatting sqref="M104 M56 M152">
    <cfRule type="cellIs" dxfId="63" priority="40" stopIfTrue="1" operator="equal">
      <formula>"INDIQUE A MOEDA"</formula>
    </cfRule>
  </conditionalFormatting>
  <conditionalFormatting sqref="B82:L103 B63:C81 B38:K55 C18:K18 C21:K21 C23:L55 B111:C129 B130:L151 D16:L33 B16:C37">
    <cfRule type="cellIs" dxfId="62" priority="39" stopIfTrue="1" operator="equal">
      <formula>0</formula>
    </cfRule>
  </conditionalFormatting>
  <conditionalFormatting sqref="B63:B103 B111:B151 B16:B52">
    <cfRule type="cellIs" dxfId="61" priority="31" stopIfTrue="1" operator="equal">
      <formula>0</formula>
    </cfRule>
  </conditionalFormatting>
  <conditionalFormatting sqref="E9">
    <cfRule type="cellIs" dxfId="60" priority="21" stopIfTrue="1" operator="equal">
      <formula>""</formula>
    </cfRule>
  </conditionalFormatting>
  <conditionalFormatting sqref="D11 E9:N9 P9:R9">
    <cfRule type="cellIs" dxfId="59" priority="10" stopIfTrue="1" operator="equal">
      <formula>""</formula>
    </cfRule>
  </conditionalFormatting>
  <conditionalFormatting sqref="M63:M103 M111:M151 M16:M55">
    <cfRule type="cellIs" dxfId="58" priority="43" stopIfTrue="1" operator="equal">
      <formula>""</formula>
    </cfRule>
  </conditionalFormatting>
  <conditionalFormatting sqref="D13 F13">
    <cfRule type="cellIs" dxfId="57" priority="2" stopIfTrue="1" operator="equal">
      <formula>""</formula>
    </cfRule>
  </conditionalFormatting>
  <conditionalFormatting sqref="M201">
    <cfRule type="cellIs" dxfId="56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C16:L55 H12:H14 I11:N14 G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29"/>
      <c r="V1" s="629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19"/>
      <c r="R2" s="719"/>
      <c r="S2" s="719"/>
      <c r="T2" s="473"/>
      <c r="U2" s="629"/>
      <c r="V2" s="629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29"/>
      <c r="V3" s="629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29"/>
      <c r="V4" s="629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29"/>
      <c r="V5" s="629"/>
    </row>
    <row r="6" spans="1:51" s="4" customFormat="1" ht="19.5" customHeight="1">
      <c r="A6" s="501"/>
      <c r="B6" s="418" t="s">
        <v>254</v>
      </c>
      <c r="C6" s="237"/>
      <c r="D6" s="237"/>
      <c r="E6" s="237"/>
      <c r="F6" s="237"/>
      <c r="G6" s="237"/>
      <c r="H6" s="237"/>
      <c r="N6" s="186"/>
      <c r="O6" s="79"/>
      <c r="P6" s="57"/>
      <c r="Q6" s="47"/>
      <c r="R6" s="47"/>
      <c r="S6" s="47"/>
      <c r="T6" s="473"/>
      <c r="U6" s="629"/>
      <c r="V6" s="629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29"/>
      <c r="V7" s="629"/>
    </row>
    <row r="8" spans="1:51" s="658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51" s="4" customFormat="1" ht="19.5" customHeight="1">
      <c r="A9" s="516"/>
      <c r="B9" s="11" t="s">
        <v>150</v>
      </c>
      <c r="C9" s="13"/>
      <c r="D9" s="13"/>
      <c r="E9" s="857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9"/>
      <c r="T9" s="507">
        <v>7</v>
      </c>
      <c r="U9" s="629"/>
      <c r="V9" s="629"/>
    </row>
    <row r="10" spans="1:51" s="4" customFormat="1" ht="5.25" customHeight="1">
      <c r="A10" s="480"/>
      <c r="B10" s="12"/>
      <c r="C10" s="13"/>
      <c r="D10" s="13"/>
      <c r="E10" s="14"/>
      <c r="F10" s="14"/>
      <c r="G10" s="14"/>
      <c r="H10" s="14"/>
      <c r="I10" s="14"/>
      <c r="J10" s="14"/>
      <c r="K10" s="122"/>
      <c r="L10" s="34"/>
      <c r="M10" s="34"/>
      <c r="N10" s="34"/>
      <c r="O10" s="14"/>
      <c r="P10" s="14"/>
      <c r="Q10" s="14"/>
      <c r="R10" s="36"/>
      <c r="S10" s="14"/>
      <c r="T10" s="508"/>
      <c r="U10" s="629"/>
      <c r="V10" s="629"/>
    </row>
    <row r="11" spans="1:51" s="4" customFormat="1" ht="20.25" customHeight="1">
      <c r="A11" s="480"/>
      <c r="B11" s="346" t="s">
        <v>195</v>
      </c>
      <c r="C11" s="346"/>
      <c r="D11" s="723"/>
      <c r="E11" s="723"/>
      <c r="F11" s="723"/>
      <c r="G11" s="14"/>
      <c r="H11" s="14"/>
      <c r="I11" s="14"/>
      <c r="J11" s="14"/>
      <c r="K11" s="122"/>
      <c r="L11" s="34"/>
      <c r="M11" s="34"/>
      <c r="N11" s="34"/>
      <c r="O11" s="14"/>
      <c r="P11" s="14"/>
      <c r="Q11" s="14"/>
      <c r="R11" s="36"/>
      <c r="S11" s="14"/>
      <c r="T11" s="508"/>
      <c r="U11" s="629"/>
      <c r="V11" s="629"/>
    </row>
    <row r="12" spans="1:51" s="4" customFormat="1" ht="5.25" customHeight="1">
      <c r="A12" s="480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508"/>
      <c r="U12" s="629"/>
      <c r="V12" s="629"/>
    </row>
    <row r="13" spans="1:51" s="84" customFormat="1" ht="21" customHeight="1">
      <c r="A13" s="517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74"/>
      <c r="U13" s="630"/>
      <c r="V13" s="630"/>
    </row>
    <row r="14" spans="1:51" s="84" customFormat="1" ht="6" customHeight="1">
      <c r="A14" s="517"/>
      <c r="B14" s="365"/>
      <c r="C14" s="133"/>
      <c r="D14" s="366"/>
      <c r="E14" s="13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509"/>
      <c r="U14" s="631"/>
      <c r="V14" s="631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125" customFormat="1" ht="15.75" customHeight="1">
      <c r="A15" s="518"/>
      <c r="B15" s="145" t="s">
        <v>132</v>
      </c>
      <c r="C15" s="386" t="s">
        <v>35</v>
      </c>
      <c r="D15" s="103" t="s">
        <v>36</v>
      </c>
      <c r="E15" s="124">
        <v>1</v>
      </c>
      <c r="H15" s="367" t="s">
        <v>136</v>
      </c>
      <c r="I15" s="385"/>
      <c r="J15" s="103" t="s">
        <v>36</v>
      </c>
      <c r="K15" s="90"/>
      <c r="N15" s="127"/>
      <c r="O15" s="145" t="s">
        <v>133</v>
      </c>
      <c r="P15" s="385"/>
      <c r="Q15" s="103" t="s">
        <v>36</v>
      </c>
      <c r="R15" s="90"/>
      <c r="S15" s="368"/>
      <c r="T15" s="499"/>
      <c r="U15" s="92"/>
      <c r="V15" s="92"/>
    </row>
    <row r="16" spans="1:51" customFormat="1" ht="6" customHeight="1">
      <c r="A16" s="497"/>
      <c r="B16" s="139"/>
      <c r="C16" s="139"/>
      <c r="D16" s="139"/>
      <c r="E16" s="139"/>
      <c r="F16" s="58"/>
      <c r="G16" s="58"/>
      <c r="H16" s="139"/>
      <c r="I16" s="139"/>
      <c r="J16" s="139"/>
      <c r="K16" s="139"/>
      <c r="L16" s="74"/>
      <c r="M16" s="58"/>
      <c r="N16" s="139"/>
      <c r="O16" s="139"/>
      <c r="P16" s="139"/>
      <c r="Q16" s="139"/>
      <c r="R16" s="139"/>
      <c r="S16" s="139"/>
      <c r="T16" s="480"/>
      <c r="U16" s="629"/>
      <c r="V16" s="629"/>
    </row>
    <row r="17" spans="1:242" s="348" customFormat="1" ht="15.75" customHeight="1">
      <c r="A17" s="497"/>
      <c r="B17" s="145" t="s">
        <v>134</v>
      </c>
      <c r="C17" s="385"/>
      <c r="D17" s="103" t="s">
        <v>36</v>
      </c>
      <c r="E17" s="90"/>
      <c r="F17" s="129"/>
      <c r="H17" s="367" t="s">
        <v>135</v>
      </c>
      <c r="I17" s="385"/>
      <c r="J17" s="103" t="s">
        <v>36</v>
      </c>
      <c r="K17" s="90"/>
      <c r="N17" s="139"/>
      <c r="O17" s="363" t="s">
        <v>176</v>
      </c>
      <c r="P17" s="385"/>
      <c r="Q17" s="349" t="s">
        <v>36</v>
      </c>
      <c r="R17" s="345"/>
      <c r="S17" s="139"/>
      <c r="T17" s="480"/>
      <c r="U17" s="629"/>
      <c r="V17" s="629"/>
    </row>
    <row r="18" spans="1:242" s="348" customFormat="1" ht="6" customHeight="1">
      <c r="A18" s="497"/>
      <c r="B18" s="94"/>
      <c r="C18" s="94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480"/>
      <c r="U18" s="629"/>
      <c r="V18" s="629"/>
    </row>
    <row r="19" spans="1:242" s="191" customFormat="1" ht="19.5" customHeight="1">
      <c r="A19" s="519"/>
      <c r="B19" s="888" t="s">
        <v>143</v>
      </c>
      <c r="C19" s="888"/>
      <c r="D19" s="810" t="str">
        <f>IF(SUM(Q23:R59,Q66:R109)=0,"",SUM(Q23:R59,Q66:R109))</f>
        <v/>
      </c>
      <c r="E19" s="810"/>
      <c r="F19" s="810"/>
      <c r="G19" s="384"/>
      <c r="H19" s="192"/>
      <c r="I19" s="192"/>
      <c r="J19" s="206"/>
      <c r="K19" s="206"/>
      <c r="L19" s="206"/>
      <c r="M19" s="206"/>
      <c r="N19" s="206"/>
      <c r="O19" s="206"/>
      <c r="P19" s="206"/>
      <c r="T19" s="510"/>
      <c r="U19" s="632"/>
      <c r="V19" s="632"/>
    </row>
    <row r="20" spans="1:242" s="98" customFormat="1" ht="7.5" customHeight="1">
      <c r="A20" s="519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96"/>
      <c r="Q20" s="96"/>
      <c r="R20" s="96"/>
      <c r="S20" s="97"/>
      <c r="T20" s="478"/>
      <c r="U20" s="633"/>
      <c r="V20" s="633"/>
    </row>
    <row r="21" spans="1:242" s="99" customFormat="1">
      <c r="A21" s="504"/>
      <c r="B21" s="761" t="s">
        <v>1</v>
      </c>
      <c r="C21" s="877" t="s">
        <v>8</v>
      </c>
      <c r="D21" s="878"/>
      <c r="E21" s="878"/>
      <c r="F21" s="878"/>
      <c r="G21" s="878"/>
      <c r="H21" s="878"/>
      <c r="I21" s="878"/>
      <c r="J21" s="878"/>
      <c r="K21" s="878"/>
      <c r="L21" s="879"/>
      <c r="M21" s="770" t="s">
        <v>80</v>
      </c>
      <c r="N21" s="771" t="s">
        <v>181</v>
      </c>
      <c r="O21" s="772"/>
      <c r="P21" s="773"/>
      <c r="Q21" s="749" t="s">
        <v>182</v>
      </c>
      <c r="R21" s="751"/>
      <c r="S21" s="875" t="s">
        <v>2</v>
      </c>
      <c r="T21" s="481"/>
      <c r="U21" s="634"/>
      <c r="V21" s="634"/>
    </row>
    <row r="22" spans="1:242" s="99" customFormat="1" ht="18.75" customHeight="1">
      <c r="A22" s="504"/>
      <c r="B22" s="883"/>
      <c r="C22" s="880"/>
      <c r="D22" s="881"/>
      <c r="E22" s="881"/>
      <c r="F22" s="881"/>
      <c r="G22" s="881"/>
      <c r="H22" s="881"/>
      <c r="I22" s="881"/>
      <c r="J22" s="881"/>
      <c r="K22" s="881"/>
      <c r="L22" s="882"/>
      <c r="M22" s="884"/>
      <c r="N22" s="885"/>
      <c r="O22" s="886"/>
      <c r="P22" s="887"/>
      <c r="Q22" s="893"/>
      <c r="R22" s="894"/>
      <c r="S22" s="876"/>
      <c r="T22" s="481"/>
      <c r="U22" s="634"/>
      <c r="V22" s="634"/>
    </row>
    <row r="23" spans="1:242" customFormat="1" ht="22.5" customHeight="1">
      <c r="A23" s="271"/>
      <c r="B23" s="364"/>
      <c r="C23" s="827"/>
      <c r="D23" s="828"/>
      <c r="E23" s="828"/>
      <c r="F23" s="828"/>
      <c r="G23" s="828"/>
      <c r="H23" s="828"/>
      <c r="I23" s="828"/>
      <c r="J23" s="828"/>
      <c r="K23" s="828"/>
      <c r="L23" s="829"/>
      <c r="M23" s="627"/>
      <c r="N23" s="290"/>
      <c r="O23" s="860"/>
      <c r="P23" s="861"/>
      <c r="Q23" s="862" t="str">
        <f>IF(ISERROR(INDEX($V$23:$V$28,MATCH(M23,$U$23:$U$28,0))*O23),"",INDEX($V$23:$V$28,MATCH(M23,$U$23:$U$28,0))*O23)</f>
        <v/>
      </c>
      <c r="R23" s="863"/>
      <c r="S23" s="53"/>
      <c r="T23" s="511"/>
      <c r="U23" s="635" t="str">
        <f>IF(C15=0,"",C15)</f>
        <v>USD</v>
      </c>
      <c r="V23" s="636">
        <f>E15</f>
        <v>1</v>
      </c>
      <c r="IG23" s="84"/>
      <c r="IH23" s="21"/>
    </row>
    <row r="24" spans="1:242" customFormat="1" ht="22.5" customHeight="1">
      <c r="A24" s="271"/>
      <c r="B24" s="364"/>
      <c r="C24" s="827"/>
      <c r="D24" s="828"/>
      <c r="E24" s="828"/>
      <c r="F24" s="828"/>
      <c r="G24" s="828"/>
      <c r="H24" s="828"/>
      <c r="I24" s="828"/>
      <c r="J24" s="828"/>
      <c r="K24" s="828"/>
      <c r="L24" s="829"/>
      <c r="M24" s="667"/>
      <c r="N24" s="290"/>
      <c r="O24" s="860"/>
      <c r="P24" s="861"/>
      <c r="Q24" s="862" t="str">
        <f t="shared" ref="Q24:Q59" si="0">IF(ISERROR(INDEX($V$23:$V$27,MATCH(M24,$U$23:$U$27,0))*O24),"",INDEX($V$23:$V$27,MATCH(M24,$U$23:$U$27,0))*O24)</f>
        <v/>
      </c>
      <c r="R24" s="863"/>
      <c r="S24" s="53"/>
      <c r="T24" s="511"/>
      <c r="U24" s="635" t="str">
        <f>IF(I15=0,"",I15)</f>
        <v/>
      </c>
      <c r="V24" s="636">
        <f>K15</f>
        <v>0</v>
      </c>
      <c r="IG24" s="84"/>
      <c r="IH24" s="21"/>
    </row>
    <row r="25" spans="1:242" customFormat="1" ht="22.5" customHeight="1">
      <c r="A25" s="271"/>
      <c r="B25" s="364"/>
      <c r="C25" s="827"/>
      <c r="D25" s="828"/>
      <c r="E25" s="828"/>
      <c r="F25" s="828"/>
      <c r="G25" s="828"/>
      <c r="H25" s="828"/>
      <c r="I25" s="828"/>
      <c r="J25" s="828"/>
      <c r="K25" s="828"/>
      <c r="L25" s="829"/>
      <c r="M25" s="667"/>
      <c r="N25" s="290"/>
      <c r="O25" s="860"/>
      <c r="P25" s="861"/>
      <c r="Q25" s="862" t="str">
        <f t="shared" si="0"/>
        <v/>
      </c>
      <c r="R25" s="863"/>
      <c r="S25" s="53"/>
      <c r="T25" s="511"/>
      <c r="U25" s="635" t="str">
        <f>IF(P15=0,"",P15)</f>
        <v/>
      </c>
      <c r="V25" s="636">
        <f>R15</f>
        <v>0</v>
      </c>
      <c r="IG25" s="84"/>
      <c r="IH25" s="21"/>
    </row>
    <row r="26" spans="1:242" customFormat="1" ht="22.5" customHeight="1">
      <c r="A26" s="271"/>
      <c r="B26" s="364"/>
      <c r="C26" s="827"/>
      <c r="D26" s="828"/>
      <c r="E26" s="828"/>
      <c r="F26" s="828"/>
      <c r="G26" s="828"/>
      <c r="H26" s="828"/>
      <c r="I26" s="828"/>
      <c r="J26" s="828"/>
      <c r="K26" s="828"/>
      <c r="L26" s="829"/>
      <c r="M26" s="667"/>
      <c r="N26" s="290"/>
      <c r="O26" s="860"/>
      <c r="P26" s="861"/>
      <c r="Q26" s="862" t="str">
        <f t="shared" si="0"/>
        <v/>
      </c>
      <c r="R26" s="863"/>
      <c r="S26" s="53"/>
      <c r="T26" s="511"/>
      <c r="U26" s="635" t="str">
        <f>IF(C17=0,"",C17)</f>
        <v/>
      </c>
      <c r="V26" s="636">
        <f>E17</f>
        <v>0</v>
      </c>
      <c r="IG26" s="84"/>
      <c r="IH26" s="21"/>
    </row>
    <row r="27" spans="1:242" customFormat="1" ht="22.5" customHeight="1">
      <c r="A27" s="271"/>
      <c r="B27" s="364"/>
      <c r="C27" s="827"/>
      <c r="D27" s="828"/>
      <c r="E27" s="828"/>
      <c r="F27" s="828"/>
      <c r="G27" s="828"/>
      <c r="H27" s="828"/>
      <c r="I27" s="828"/>
      <c r="J27" s="828"/>
      <c r="K27" s="828"/>
      <c r="L27" s="829"/>
      <c r="M27" s="667"/>
      <c r="N27" s="290"/>
      <c r="O27" s="860"/>
      <c r="P27" s="861"/>
      <c r="Q27" s="862" t="str">
        <f t="shared" si="0"/>
        <v/>
      </c>
      <c r="R27" s="863"/>
      <c r="S27" s="53"/>
      <c r="T27" s="511"/>
      <c r="U27" s="635" t="str">
        <f>IF(I17=0,"",I17)</f>
        <v/>
      </c>
      <c r="V27" s="636">
        <f>K17</f>
        <v>0</v>
      </c>
      <c r="IG27" s="84"/>
      <c r="IH27" s="21"/>
    </row>
    <row r="28" spans="1:242" customFormat="1" ht="22.5" customHeight="1">
      <c r="A28" s="271"/>
      <c r="B28" s="364"/>
      <c r="C28" s="827"/>
      <c r="D28" s="828"/>
      <c r="E28" s="828"/>
      <c r="F28" s="828"/>
      <c r="G28" s="828"/>
      <c r="H28" s="828"/>
      <c r="I28" s="828"/>
      <c r="J28" s="828"/>
      <c r="K28" s="828"/>
      <c r="L28" s="829"/>
      <c r="M28" s="667"/>
      <c r="N28" s="290"/>
      <c r="O28" s="860"/>
      <c r="P28" s="861"/>
      <c r="Q28" s="862" t="str">
        <f t="shared" si="0"/>
        <v/>
      </c>
      <c r="R28" s="863"/>
      <c r="S28" s="53"/>
      <c r="T28" s="511"/>
      <c r="U28" s="635" t="str">
        <f>IF(P17=0,"",P17)</f>
        <v/>
      </c>
      <c r="V28" s="636">
        <f>R17</f>
        <v>0</v>
      </c>
      <c r="IG28" s="84"/>
      <c r="IH28" s="21"/>
    </row>
    <row r="29" spans="1:242" customFormat="1" ht="22.5" customHeight="1">
      <c r="A29" s="271"/>
      <c r="B29" s="364"/>
      <c r="C29" s="827"/>
      <c r="D29" s="828"/>
      <c r="E29" s="828"/>
      <c r="F29" s="828"/>
      <c r="G29" s="828"/>
      <c r="H29" s="828"/>
      <c r="I29" s="828"/>
      <c r="J29" s="828"/>
      <c r="K29" s="828"/>
      <c r="L29" s="829"/>
      <c r="M29" s="667"/>
      <c r="N29" s="290"/>
      <c r="O29" s="860"/>
      <c r="P29" s="861"/>
      <c r="Q29" s="862" t="str">
        <f t="shared" si="0"/>
        <v/>
      </c>
      <c r="R29" s="863"/>
      <c r="S29" s="53"/>
      <c r="T29" s="511"/>
      <c r="U29" s="629"/>
      <c r="V29" s="629"/>
      <c r="IG29" s="21"/>
      <c r="IH29" s="21"/>
    </row>
    <row r="30" spans="1:242" customFormat="1" ht="22.5" customHeight="1">
      <c r="A30" s="271"/>
      <c r="B30" s="364"/>
      <c r="C30" s="827"/>
      <c r="D30" s="828"/>
      <c r="E30" s="828"/>
      <c r="F30" s="828"/>
      <c r="G30" s="828"/>
      <c r="H30" s="828"/>
      <c r="I30" s="828"/>
      <c r="J30" s="828"/>
      <c r="K30" s="828"/>
      <c r="L30" s="829"/>
      <c r="M30" s="667"/>
      <c r="N30" s="290"/>
      <c r="O30" s="860"/>
      <c r="P30" s="861"/>
      <c r="Q30" s="862" t="str">
        <f t="shared" si="0"/>
        <v/>
      </c>
      <c r="R30" s="863"/>
      <c r="S30" s="53"/>
      <c r="T30" s="511"/>
      <c r="U30" s="629"/>
      <c r="V30" s="629"/>
      <c r="IG30" s="21"/>
      <c r="IH30" s="21"/>
    </row>
    <row r="31" spans="1:242" customFormat="1" ht="22.5" customHeight="1">
      <c r="A31" s="271"/>
      <c r="B31" s="364"/>
      <c r="C31" s="827"/>
      <c r="D31" s="828"/>
      <c r="E31" s="828"/>
      <c r="F31" s="828"/>
      <c r="G31" s="828"/>
      <c r="H31" s="828"/>
      <c r="I31" s="828"/>
      <c r="J31" s="828"/>
      <c r="K31" s="828"/>
      <c r="L31" s="829"/>
      <c r="M31" s="667"/>
      <c r="N31" s="290"/>
      <c r="O31" s="860"/>
      <c r="P31" s="861"/>
      <c r="Q31" s="862" t="str">
        <f t="shared" si="0"/>
        <v/>
      </c>
      <c r="R31" s="863"/>
      <c r="S31" s="53"/>
      <c r="T31" s="511"/>
      <c r="U31" s="629"/>
      <c r="V31" s="629"/>
    </row>
    <row r="32" spans="1:242" customFormat="1" ht="22.5" customHeight="1">
      <c r="A32" s="271"/>
      <c r="B32" s="364"/>
      <c r="C32" s="827"/>
      <c r="D32" s="828"/>
      <c r="E32" s="828"/>
      <c r="F32" s="828"/>
      <c r="G32" s="828"/>
      <c r="H32" s="828"/>
      <c r="I32" s="828"/>
      <c r="J32" s="828"/>
      <c r="K32" s="828"/>
      <c r="L32" s="829"/>
      <c r="M32" s="667"/>
      <c r="N32" s="290"/>
      <c r="O32" s="860"/>
      <c r="P32" s="861"/>
      <c r="Q32" s="862" t="str">
        <f t="shared" si="0"/>
        <v/>
      </c>
      <c r="R32" s="863"/>
      <c r="S32" s="53"/>
      <c r="T32" s="511"/>
      <c r="U32" s="629"/>
      <c r="V32" s="629"/>
    </row>
    <row r="33" spans="1:22" customFormat="1" ht="22.5" customHeight="1">
      <c r="A33" s="271"/>
      <c r="B33" s="364"/>
      <c r="C33" s="827"/>
      <c r="D33" s="828"/>
      <c r="E33" s="828"/>
      <c r="F33" s="828"/>
      <c r="G33" s="828"/>
      <c r="H33" s="828"/>
      <c r="I33" s="828"/>
      <c r="J33" s="828"/>
      <c r="K33" s="828"/>
      <c r="L33" s="829"/>
      <c r="M33" s="667"/>
      <c r="N33" s="290"/>
      <c r="O33" s="860"/>
      <c r="P33" s="861"/>
      <c r="Q33" s="862" t="str">
        <f t="shared" si="0"/>
        <v/>
      </c>
      <c r="R33" s="863"/>
      <c r="S33" s="53"/>
      <c r="T33" s="511"/>
      <c r="U33" s="629"/>
      <c r="V33" s="629"/>
    </row>
    <row r="34" spans="1:22" customFormat="1" ht="22.5" customHeight="1">
      <c r="A34" s="271"/>
      <c r="B34" s="364"/>
      <c r="C34" s="827"/>
      <c r="D34" s="828"/>
      <c r="E34" s="828"/>
      <c r="F34" s="828"/>
      <c r="G34" s="828"/>
      <c r="H34" s="828"/>
      <c r="I34" s="828"/>
      <c r="J34" s="828"/>
      <c r="K34" s="828"/>
      <c r="L34" s="829"/>
      <c r="M34" s="667"/>
      <c r="N34" s="290"/>
      <c r="O34" s="860"/>
      <c r="P34" s="861"/>
      <c r="Q34" s="862" t="str">
        <f t="shared" si="0"/>
        <v/>
      </c>
      <c r="R34" s="863"/>
      <c r="S34" s="53"/>
      <c r="T34" s="511"/>
      <c r="U34" s="629"/>
      <c r="V34" s="629"/>
    </row>
    <row r="35" spans="1:22" customFormat="1" ht="22.5" customHeight="1">
      <c r="A35" s="271"/>
      <c r="B35" s="364"/>
      <c r="C35" s="827"/>
      <c r="D35" s="828"/>
      <c r="E35" s="828"/>
      <c r="F35" s="828"/>
      <c r="G35" s="828"/>
      <c r="H35" s="828"/>
      <c r="I35" s="828"/>
      <c r="J35" s="828"/>
      <c r="K35" s="828"/>
      <c r="L35" s="829"/>
      <c r="M35" s="667"/>
      <c r="N35" s="290"/>
      <c r="O35" s="860"/>
      <c r="P35" s="861"/>
      <c r="Q35" s="862" t="str">
        <f t="shared" si="0"/>
        <v/>
      </c>
      <c r="R35" s="863"/>
      <c r="S35" s="53"/>
      <c r="T35" s="511"/>
      <c r="U35" s="629"/>
      <c r="V35" s="629"/>
    </row>
    <row r="36" spans="1:22" customFormat="1" ht="22.5" customHeight="1">
      <c r="A36" s="271"/>
      <c r="B36" s="364"/>
      <c r="C36" s="827"/>
      <c r="D36" s="828"/>
      <c r="E36" s="828"/>
      <c r="F36" s="828"/>
      <c r="G36" s="828"/>
      <c r="H36" s="828"/>
      <c r="I36" s="828"/>
      <c r="J36" s="828"/>
      <c r="K36" s="828"/>
      <c r="L36" s="829"/>
      <c r="M36" s="667"/>
      <c r="N36" s="290"/>
      <c r="O36" s="860"/>
      <c r="P36" s="861"/>
      <c r="Q36" s="862" t="str">
        <f t="shared" si="0"/>
        <v/>
      </c>
      <c r="R36" s="863"/>
      <c r="S36" s="53"/>
      <c r="T36" s="511"/>
      <c r="U36" s="629"/>
      <c r="V36" s="629"/>
    </row>
    <row r="37" spans="1:22" customFormat="1" ht="22.5" customHeight="1">
      <c r="A37" s="271"/>
      <c r="B37" s="364"/>
      <c r="C37" s="827"/>
      <c r="D37" s="828"/>
      <c r="E37" s="828"/>
      <c r="F37" s="828"/>
      <c r="G37" s="828"/>
      <c r="H37" s="828"/>
      <c r="I37" s="828"/>
      <c r="J37" s="828"/>
      <c r="K37" s="828"/>
      <c r="L37" s="829"/>
      <c r="M37" s="667"/>
      <c r="N37" s="290"/>
      <c r="O37" s="860"/>
      <c r="P37" s="861"/>
      <c r="Q37" s="862" t="str">
        <f t="shared" si="0"/>
        <v/>
      </c>
      <c r="R37" s="863"/>
      <c r="S37" s="53"/>
      <c r="T37" s="511"/>
      <c r="U37" s="629"/>
      <c r="V37" s="629"/>
    </row>
    <row r="38" spans="1:22" customFormat="1" ht="22.5" customHeight="1">
      <c r="A38" s="271"/>
      <c r="B38" s="364"/>
      <c r="C38" s="827"/>
      <c r="D38" s="828"/>
      <c r="E38" s="828"/>
      <c r="F38" s="828"/>
      <c r="G38" s="828"/>
      <c r="H38" s="828"/>
      <c r="I38" s="828"/>
      <c r="J38" s="828"/>
      <c r="K38" s="828"/>
      <c r="L38" s="829"/>
      <c r="M38" s="667"/>
      <c r="N38" s="290"/>
      <c r="O38" s="860"/>
      <c r="P38" s="861"/>
      <c r="Q38" s="862" t="str">
        <f t="shared" si="0"/>
        <v/>
      </c>
      <c r="R38" s="863"/>
      <c r="S38" s="53"/>
      <c r="T38" s="511"/>
      <c r="U38" s="629"/>
      <c r="V38" s="629"/>
    </row>
    <row r="39" spans="1:22" customFormat="1" ht="22.5" customHeight="1">
      <c r="A39" s="271"/>
      <c r="B39" s="364"/>
      <c r="C39" s="827"/>
      <c r="D39" s="828"/>
      <c r="E39" s="828"/>
      <c r="F39" s="828"/>
      <c r="G39" s="828"/>
      <c r="H39" s="828"/>
      <c r="I39" s="828"/>
      <c r="J39" s="828"/>
      <c r="K39" s="828"/>
      <c r="L39" s="829"/>
      <c r="M39" s="667"/>
      <c r="N39" s="290"/>
      <c r="O39" s="860"/>
      <c r="P39" s="861"/>
      <c r="Q39" s="862" t="str">
        <f t="shared" si="0"/>
        <v/>
      </c>
      <c r="R39" s="863"/>
      <c r="S39" s="53"/>
      <c r="T39" s="511"/>
      <c r="U39" s="629"/>
      <c r="V39" s="629"/>
    </row>
    <row r="40" spans="1:22" customFormat="1" ht="22.5" customHeight="1">
      <c r="A40" s="271"/>
      <c r="B40" s="364"/>
      <c r="C40" s="827"/>
      <c r="D40" s="828"/>
      <c r="E40" s="828"/>
      <c r="F40" s="828"/>
      <c r="G40" s="828"/>
      <c r="H40" s="828"/>
      <c r="I40" s="828"/>
      <c r="J40" s="828"/>
      <c r="K40" s="828"/>
      <c r="L40" s="829"/>
      <c r="M40" s="667"/>
      <c r="N40" s="290"/>
      <c r="O40" s="860"/>
      <c r="P40" s="861"/>
      <c r="Q40" s="862" t="str">
        <f t="shared" si="0"/>
        <v/>
      </c>
      <c r="R40" s="863"/>
      <c r="S40" s="53"/>
      <c r="T40" s="511"/>
      <c r="U40" s="629"/>
      <c r="V40" s="629"/>
    </row>
    <row r="41" spans="1:22" customFormat="1" ht="22.5" customHeight="1">
      <c r="A41" s="271"/>
      <c r="B41" s="364"/>
      <c r="C41" s="827"/>
      <c r="D41" s="828"/>
      <c r="E41" s="828"/>
      <c r="F41" s="828"/>
      <c r="G41" s="828"/>
      <c r="H41" s="828"/>
      <c r="I41" s="828"/>
      <c r="J41" s="828"/>
      <c r="K41" s="828"/>
      <c r="L41" s="829"/>
      <c r="M41" s="667"/>
      <c r="N41" s="290"/>
      <c r="O41" s="860"/>
      <c r="P41" s="861"/>
      <c r="Q41" s="862" t="str">
        <f t="shared" si="0"/>
        <v/>
      </c>
      <c r="R41" s="863"/>
      <c r="S41" s="53"/>
      <c r="T41" s="511"/>
      <c r="U41" s="629"/>
      <c r="V41" s="629"/>
    </row>
    <row r="42" spans="1:22" s="348" customFormat="1" ht="22.5" customHeight="1">
      <c r="A42" s="271"/>
      <c r="B42" s="364"/>
      <c r="C42" s="827"/>
      <c r="D42" s="828"/>
      <c r="E42" s="828"/>
      <c r="F42" s="828"/>
      <c r="G42" s="828"/>
      <c r="H42" s="828"/>
      <c r="I42" s="828"/>
      <c r="J42" s="828"/>
      <c r="K42" s="828"/>
      <c r="L42" s="829"/>
      <c r="M42" s="667"/>
      <c r="N42" s="290"/>
      <c r="O42" s="452"/>
      <c r="P42" s="453"/>
      <c r="Q42" s="862" t="str">
        <f t="shared" si="0"/>
        <v/>
      </c>
      <c r="R42" s="863"/>
      <c r="S42" s="53"/>
      <c r="T42" s="511"/>
      <c r="U42" s="629"/>
      <c r="V42" s="629"/>
    </row>
    <row r="43" spans="1:22" s="348" customFormat="1" ht="22.5" customHeight="1">
      <c r="A43" s="271"/>
      <c r="B43" s="364"/>
      <c r="C43" s="827"/>
      <c r="D43" s="828"/>
      <c r="E43" s="828"/>
      <c r="F43" s="828"/>
      <c r="G43" s="828"/>
      <c r="H43" s="828"/>
      <c r="I43" s="828"/>
      <c r="J43" s="828"/>
      <c r="K43" s="828"/>
      <c r="L43" s="829"/>
      <c r="M43" s="667"/>
      <c r="N43" s="290"/>
      <c r="O43" s="452"/>
      <c r="P43" s="453"/>
      <c r="Q43" s="862" t="str">
        <f t="shared" si="0"/>
        <v/>
      </c>
      <c r="R43" s="863"/>
      <c r="S43" s="53"/>
      <c r="T43" s="511"/>
      <c r="U43" s="629"/>
      <c r="V43" s="629"/>
    </row>
    <row r="44" spans="1:22" s="348" customFormat="1" ht="22.5" customHeight="1">
      <c r="A44" s="271"/>
      <c r="B44" s="364"/>
      <c r="C44" s="827"/>
      <c r="D44" s="828"/>
      <c r="E44" s="828"/>
      <c r="F44" s="828"/>
      <c r="G44" s="828"/>
      <c r="H44" s="828"/>
      <c r="I44" s="828"/>
      <c r="J44" s="828"/>
      <c r="K44" s="828"/>
      <c r="L44" s="829"/>
      <c r="M44" s="667"/>
      <c r="N44" s="290"/>
      <c r="O44" s="452"/>
      <c r="P44" s="453"/>
      <c r="Q44" s="862" t="str">
        <f t="shared" si="0"/>
        <v/>
      </c>
      <c r="R44" s="863"/>
      <c r="S44" s="53"/>
      <c r="T44" s="511"/>
      <c r="U44" s="629"/>
      <c r="V44" s="629"/>
    </row>
    <row r="45" spans="1:22" s="348" customFormat="1" ht="22.5" customHeight="1">
      <c r="A45" s="271"/>
      <c r="B45" s="364"/>
      <c r="C45" s="827"/>
      <c r="D45" s="828"/>
      <c r="E45" s="828"/>
      <c r="F45" s="828"/>
      <c r="G45" s="828"/>
      <c r="H45" s="828"/>
      <c r="I45" s="828"/>
      <c r="J45" s="828"/>
      <c r="K45" s="828"/>
      <c r="L45" s="829"/>
      <c r="M45" s="667"/>
      <c r="N45" s="290"/>
      <c r="O45" s="452"/>
      <c r="P45" s="453"/>
      <c r="Q45" s="862" t="str">
        <f t="shared" si="0"/>
        <v/>
      </c>
      <c r="R45" s="863"/>
      <c r="S45" s="53"/>
      <c r="T45" s="511"/>
      <c r="U45" s="629"/>
      <c r="V45" s="629"/>
    </row>
    <row r="46" spans="1:22" s="348" customFormat="1" ht="22.5" customHeight="1">
      <c r="A46" s="271"/>
      <c r="B46" s="364"/>
      <c r="C46" s="827"/>
      <c r="D46" s="828"/>
      <c r="E46" s="828"/>
      <c r="F46" s="828"/>
      <c r="G46" s="828"/>
      <c r="H46" s="828"/>
      <c r="I46" s="828"/>
      <c r="J46" s="828"/>
      <c r="K46" s="828"/>
      <c r="L46" s="829"/>
      <c r="M46" s="667"/>
      <c r="N46" s="290"/>
      <c r="O46" s="452"/>
      <c r="P46" s="453"/>
      <c r="Q46" s="862" t="str">
        <f t="shared" si="0"/>
        <v/>
      </c>
      <c r="R46" s="863"/>
      <c r="S46" s="53"/>
      <c r="T46" s="511"/>
      <c r="U46" s="629"/>
      <c r="V46" s="629"/>
    </row>
    <row r="47" spans="1:22" s="348" customFormat="1" ht="22.5" customHeight="1">
      <c r="A47" s="271"/>
      <c r="B47" s="364"/>
      <c r="C47" s="827"/>
      <c r="D47" s="828"/>
      <c r="E47" s="828"/>
      <c r="F47" s="828"/>
      <c r="G47" s="828"/>
      <c r="H47" s="828"/>
      <c r="I47" s="828"/>
      <c r="J47" s="828"/>
      <c r="K47" s="828"/>
      <c r="L47" s="829"/>
      <c r="M47" s="667"/>
      <c r="N47" s="290"/>
      <c r="O47" s="452"/>
      <c r="P47" s="453"/>
      <c r="Q47" s="862" t="str">
        <f t="shared" si="0"/>
        <v/>
      </c>
      <c r="R47" s="863"/>
      <c r="S47" s="53"/>
      <c r="T47" s="511"/>
      <c r="U47" s="629"/>
      <c r="V47" s="629"/>
    </row>
    <row r="48" spans="1:22" s="348" customFormat="1" ht="22.5" customHeight="1">
      <c r="A48" s="271"/>
      <c r="B48" s="364"/>
      <c r="C48" s="827"/>
      <c r="D48" s="828"/>
      <c r="E48" s="828"/>
      <c r="F48" s="828"/>
      <c r="G48" s="828"/>
      <c r="H48" s="828"/>
      <c r="I48" s="828"/>
      <c r="J48" s="828"/>
      <c r="K48" s="828"/>
      <c r="L48" s="829"/>
      <c r="M48" s="667"/>
      <c r="N48" s="290"/>
      <c r="O48" s="452"/>
      <c r="P48" s="453"/>
      <c r="Q48" s="862" t="str">
        <f t="shared" si="0"/>
        <v/>
      </c>
      <c r="R48" s="863"/>
      <c r="S48" s="53"/>
      <c r="T48" s="511"/>
      <c r="U48" s="629"/>
      <c r="V48" s="629"/>
    </row>
    <row r="49" spans="1:22" s="348" customFormat="1" ht="22.5" customHeight="1">
      <c r="A49" s="271"/>
      <c r="B49" s="364"/>
      <c r="C49" s="827"/>
      <c r="D49" s="828"/>
      <c r="E49" s="828"/>
      <c r="F49" s="828"/>
      <c r="G49" s="828"/>
      <c r="H49" s="828"/>
      <c r="I49" s="828"/>
      <c r="J49" s="828"/>
      <c r="K49" s="828"/>
      <c r="L49" s="829"/>
      <c r="M49" s="667"/>
      <c r="N49" s="290"/>
      <c r="O49" s="452"/>
      <c r="P49" s="453"/>
      <c r="Q49" s="862" t="str">
        <f t="shared" si="0"/>
        <v/>
      </c>
      <c r="R49" s="863"/>
      <c r="S49" s="53"/>
      <c r="T49" s="511"/>
      <c r="U49" s="629"/>
      <c r="V49" s="629"/>
    </row>
    <row r="50" spans="1:22" s="348" customFormat="1" ht="22.5" customHeight="1">
      <c r="A50" s="271"/>
      <c r="B50" s="364"/>
      <c r="C50" s="827"/>
      <c r="D50" s="828"/>
      <c r="E50" s="828"/>
      <c r="F50" s="828"/>
      <c r="G50" s="828"/>
      <c r="H50" s="828"/>
      <c r="I50" s="828"/>
      <c r="J50" s="828"/>
      <c r="K50" s="828"/>
      <c r="L50" s="829"/>
      <c r="M50" s="667"/>
      <c r="N50" s="290"/>
      <c r="O50" s="452"/>
      <c r="P50" s="453"/>
      <c r="Q50" s="862" t="str">
        <f t="shared" si="0"/>
        <v/>
      </c>
      <c r="R50" s="863"/>
      <c r="S50" s="53"/>
      <c r="T50" s="511"/>
      <c r="U50" s="629"/>
      <c r="V50" s="629"/>
    </row>
    <row r="51" spans="1:22" s="348" customFormat="1" ht="22.5" customHeight="1">
      <c r="A51" s="271"/>
      <c r="B51" s="364"/>
      <c r="C51" s="827"/>
      <c r="D51" s="828"/>
      <c r="E51" s="828"/>
      <c r="F51" s="828"/>
      <c r="G51" s="828"/>
      <c r="H51" s="828"/>
      <c r="I51" s="828"/>
      <c r="J51" s="828"/>
      <c r="K51" s="828"/>
      <c r="L51" s="829"/>
      <c r="M51" s="667"/>
      <c r="N51" s="290"/>
      <c r="O51" s="452"/>
      <c r="P51" s="453"/>
      <c r="Q51" s="862" t="str">
        <f t="shared" si="0"/>
        <v/>
      </c>
      <c r="R51" s="863"/>
      <c r="S51" s="53"/>
      <c r="T51" s="511"/>
      <c r="U51" s="629"/>
      <c r="V51" s="629"/>
    </row>
    <row r="52" spans="1:22" s="348" customFormat="1" ht="22.5" customHeight="1">
      <c r="A52" s="271"/>
      <c r="B52" s="364"/>
      <c r="C52" s="827"/>
      <c r="D52" s="828"/>
      <c r="E52" s="828"/>
      <c r="F52" s="828"/>
      <c r="G52" s="828"/>
      <c r="H52" s="828"/>
      <c r="I52" s="828"/>
      <c r="J52" s="828"/>
      <c r="K52" s="828"/>
      <c r="L52" s="829"/>
      <c r="M52" s="667"/>
      <c r="N52" s="290"/>
      <c r="O52" s="452"/>
      <c r="P52" s="453"/>
      <c r="Q52" s="862" t="str">
        <f t="shared" si="0"/>
        <v/>
      </c>
      <c r="R52" s="863"/>
      <c r="S52" s="53"/>
      <c r="T52" s="511"/>
      <c r="U52" s="629"/>
      <c r="V52" s="629"/>
    </row>
    <row r="53" spans="1:22" s="348" customFormat="1" ht="22.5" customHeight="1">
      <c r="A53" s="271"/>
      <c r="B53" s="364"/>
      <c r="C53" s="827"/>
      <c r="D53" s="828"/>
      <c r="E53" s="828"/>
      <c r="F53" s="828"/>
      <c r="G53" s="828"/>
      <c r="H53" s="828"/>
      <c r="I53" s="828"/>
      <c r="J53" s="828"/>
      <c r="K53" s="828"/>
      <c r="L53" s="829"/>
      <c r="M53" s="667"/>
      <c r="N53" s="290"/>
      <c r="O53" s="452"/>
      <c r="P53" s="453"/>
      <c r="Q53" s="862" t="str">
        <f t="shared" si="0"/>
        <v/>
      </c>
      <c r="R53" s="863"/>
      <c r="S53" s="53"/>
      <c r="T53" s="511"/>
      <c r="U53" s="629"/>
      <c r="V53" s="629"/>
    </row>
    <row r="54" spans="1:22" s="348" customFormat="1" ht="22.5" customHeight="1">
      <c r="A54" s="271"/>
      <c r="B54" s="364"/>
      <c r="C54" s="827"/>
      <c r="D54" s="828"/>
      <c r="E54" s="828"/>
      <c r="F54" s="828"/>
      <c r="G54" s="828"/>
      <c r="H54" s="828"/>
      <c r="I54" s="828"/>
      <c r="J54" s="828"/>
      <c r="K54" s="828"/>
      <c r="L54" s="829"/>
      <c r="M54" s="667"/>
      <c r="N54" s="290"/>
      <c r="O54" s="452"/>
      <c r="P54" s="453"/>
      <c r="Q54" s="862" t="str">
        <f t="shared" si="0"/>
        <v/>
      </c>
      <c r="R54" s="863"/>
      <c r="S54" s="53"/>
      <c r="T54" s="511"/>
      <c r="U54" s="629"/>
      <c r="V54" s="629"/>
    </row>
    <row r="55" spans="1:22" customFormat="1" ht="22.5" customHeight="1">
      <c r="A55" s="271"/>
      <c r="B55" s="364"/>
      <c r="C55" s="827"/>
      <c r="D55" s="828"/>
      <c r="E55" s="828"/>
      <c r="F55" s="828"/>
      <c r="G55" s="828"/>
      <c r="H55" s="828"/>
      <c r="I55" s="828"/>
      <c r="J55" s="828"/>
      <c r="K55" s="828"/>
      <c r="L55" s="829"/>
      <c r="M55" s="667"/>
      <c r="N55" s="290"/>
      <c r="O55" s="860"/>
      <c r="P55" s="861"/>
      <c r="Q55" s="862" t="str">
        <f t="shared" si="0"/>
        <v/>
      </c>
      <c r="R55" s="863"/>
      <c r="S55" s="53"/>
      <c r="T55" s="511"/>
      <c r="U55" s="629"/>
      <c r="V55" s="629"/>
    </row>
    <row r="56" spans="1:22" customFormat="1" ht="22.5" customHeight="1">
      <c r="A56" s="271"/>
      <c r="B56" s="364"/>
      <c r="C56" s="827"/>
      <c r="D56" s="828"/>
      <c r="E56" s="828"/>
      <c r="F56" s="828"/>
      <c r="G56" s="828"/>
      <c r="H56" s="828"/>
      <c r="I56" s="828"/>
      <c r="J56" s="828"/>
      <c r="K56" s="828"/>
      <c r="L56" s="829"/>
      <c r="M56" s="667"/>
      <c r="N56" s="290"/>
      <c r="O56" s="860"/>
      <c r="P56" s="861"/>
      <c r="Q56" s="862" t="str">
        <f t="shared" si="0"/>
        <v/>
      </c>
      <c r="R56" s="863"/>
      <c r="S56" s="53"/>
      <c r="T56" s="511"/>
      <c r="U56" s="629"/>
      <c r="V56" s="629"/>
    </row>
    <row r="57" spans="1:22" s="348" customFormat="1" ht="22.5" customHeight="1">
      <c r="A57" s="271"/>
      <c r="B57" s="364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67"/>
      <c r="N57" s="290"/>
      <c r="O57" s="452"/>
      <c r="P57" s="453"/>
      <c r="Q57" s="862" t="str">
        <f t="shared" si="0"/>
        <v/>
      </c>
      <c r="R57" s="863"/>
      <c r="S57" s="53"/>
      <c r="T57" s="511"/>
      <c r="U57" s="629"/>
      <c r="V57" s="629"/>
    </row>
    <row r="58" spans="1:22" customFormat="1" ht="22.5" customHeight="1">
      <c r="A58" s="271"/>
      <c r="B58" s="364"/>
      <c r="C58" s="827"/>
      <c r="D58" s="828"/>
      <c r="E58" s="828"/>
      <c r="F58" s="828"/>
      <c r="G58" s="828"/>
      <c r="H58" s="828"/>
      <c r="I58" s="828"/>
      <c r="J58" s="828"/>
      <c r="K58" s="828"/>
      <c r="L58" s="829"/>
      <c r="M58" s="667"/>
      <c r="N58" s="290"/>
      <c r="O58" s="860"/>
      <c r="P58" s="861"/>
      <c r="Q58" s="862" t="str">
        <f t="shared" si="0"/>
        <v/>
      </c>
      <c r="R58" s="863"/>
      <c r="S58" s="53"/>
      <c r="T58" s="511"/>
      <c r="U58" s="629"/>
      <c r="V58" s="629"/>
    </row>
    <row r="59" spans="1:22" customFormat="1" ht="22.5" customHeight="1">
      <c r="A59" s="271"/>
      <c r="B59" s="364"/>
      <c r="C59" s="827"/>
      <c r="D59" s="828"/>
      <c r="E59" s="828"/>
      <c r="F59" s="828"/>
      <c r="G59" s="828"/>
      <c r="H59" s="828"/>
      <c r="I59" s="828"/>
      <c r="J59" s="828"/>
      <c r="K59" s="828"/>
      <c r="L59" s="829"/>
      <c r="M59" s="667"/>
      <c r="N59" s="290"/>
      <c r="O59" s="860"/>
      <c r="P59" s="861"/>
      <c r="Q59" s="862" t="str">
        <f t="shared" si="0"/>
        <v/>
      </c>
      <c r="R59" s="863"/>
      <c r="S59" s="53"/>
      <c r="T59" s="511"/>
      <c r="U59" s="629"/>
      <c r="V59" s="629"/>
    </row>
    <row r="60" spans="1:22" s="126" customFormat="1" ht="6" customHeight="1">
      <c r="A60" s="497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12"/>
      <c r="U60" s="637"/>
      <c r="V60" s="637"/>
    </row>
    <row r="61" spans="1:22" s="99" customFormat="1" ht="23.25" customHeight="1">
      <c r="A61" s="504"/>
      <c r="B61" s="864" t="s">
        <v>6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6"/>
      <c r="T61" s="481"/>
      <c r="U61" s="638"/>
      <c r="V61" s="634"/>
    </row>
    <row r="62" spans="1:22" customFormat="1" ht="16.5" customHeight="1">
      <c r="A62" s="271"/>
      <c r="B62" s="111" t="str">
        <f>'3-MCN'!B58</f>
        <v>FAPESP,  MAIO DE 2013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874">
        <v>1</v>
      </c>
      <c r="R62" s="874"/>
      <c r="S62" s="874"/>
      <c r="T62" s="513"/>
      <c r="U62" s="639"/>
      <c r="V62" s="629"/>
    </row>
    <row r="63" spans="1:22" ht="18">
      <c r="B63" s="418" t="str">
        <f>B6</f>
        <v>4- MATERIAL DE CONSUMO IMPORTADO</v>
      </c>
      <c r="U63" s="640"/>
    </row>
    <row r="64" spans="1:22" s="99" customFormat="1" ht="14.25" customHeight="1">
      <c r="A64" s="504"/>
      <c r="B64" s="761" t="s">
        <v>1</v>
      </c>
      <c r="C64" s="877" t="s">
        <v>8</v>
      </c>
      <c r="D64" s="878"/>
      <c r="E64" s="878"/>
      <c r="F64" s="878"/>
      <c r="G64" s="878"/>
      <c r="H64" s="878"/>
      <c r="I64" s="878"/>
      <c r="J64" s="878"/>
      <c r="K64" s="878"/>
      <c r="L64" s="879"/>
      <c r="M64" s="770" t="s">
        <v>80</v>
      </c>
      <c r="N64" s="771" t="s">
        <v>181</v>
      </c>
      <c r="O64" s="772"/>
      <c r="P64" s="773"/>
      <c r="Q64" s="749" t="s">
        <v>182</v>
      </c>
      <c r="R64" s="751"/>
      <c r="S64" s="892" t="s">
        <v>2</v>
      </c>
      <c r="T64" s="481"/>
      <c r="U64" s="638"/>
      <c r="V64" s="634"/>
    </row>
    <row r="65" spans="1:242" s="99" customFormat="1" ht="17.25" customHeight="1">
      <c r="A65" s="504"/>
      <c r="B65" s="883"/>
      <c r="C65" s="880"/>
      <c r="D65" s="881"/>
      <c r="E65" s="881"/>
      <c r="F65" s="881"/>
      <c r="G65" s="881"/>
      <c r="H65" s="881"/>
      <c r="I65" s="881"/>
      <c r="J65" s="881"/>
      <c r="K65" s="881"/>
      <c r="L65" s="882"/>
      <c r="M65" s="884"/>
      <c r="N65" s="885"/>
      <c r="O65" s="886"/>
      <c r="P65" s="887"/>
      <c r="Q65" s="893"/>
      <c r="R65" s="894"/>
      <c r="S65" s="892"/>
      <c r="T65" s="481"/>
      <c r="U65" s="638"/>
      <c r="V65" s="634"/>
    </row>
    <row r="66" spans="1:242" customFormat="1" ht="22.5" customHeight="1">
      <c r="A66" s="271"/>
      <c r="B66" s="364"/>
      <c r="C66" s="827"/>
      <c r="D66" s="828"/>
      <c r="E66" s="828"/>
      <c r="F66" s="828"/>
      <c r="G66" s="828"/>
      <c r="H66" s="828"/>
      <c r="I66" s="828"/>
      <c r="J66" s="828"/>
      <c r="K66" s="828"/>
      <c r="L66" s="829"/>
      <c r="M66" s="667"/>
      <c r="N66" s="290"/>
      <c r="O66" s="860"/>
      <c r="P66" s="861"/>
      <c r="Q66" s="862" t="str">
        <f t="shared" ref="Q66:Q109" si="1">IF(ISERROR(INDEX($V$23:$V$27,MATCH(M66,$U$23:$U$27,0))*O66),"",INDEX($V$23:$V$27,MATCH(M66,$U$23:$U$27,0))*O66)</f>
        <v/>
      </c>
      <c r="R66" s="863"/>
      <c r="S66" s="53"/>
      <c r="T66" s="511"/>
      <c r="U66" s="639"/>
      <c r="V66" s="629"/>
      <c r="IG66" s="84"/>
      <c r="IH66" s="21"/>
    </row>
    <row r="67" spans="1:242" customFormat="1" ht="22.5" customHeight="1">
      <c r="A67" s="271"/>
      <c r="B67" s="364"/>
      <c r="C67" s="827"/>
      <c r="D67" s="828"/>
      <c r="E67" s="828"/>
      <c r="F67" s="828"/>
      <c r="G67" s="828"/>
      <c r="H67" s="828"/>
      <c r="I67" s="828"/>
      <c r="J67" s="828"/>
      <c r="K67" s="828"/>
      <c r="L67" s="829"/>
      <c r="M67" s="667"/>
      <c r="N67" s="290"/>
      <c r="O67" s="860"/>
      <c r="P67" s="861"/>
      <c r="Q67" s="862" t="str">
        <f t="shared" si="1"/>
        <v/>
      </c>
      <c r="R67" s="863"/>
      <c r="S67" s="53"/>
      <c r="T67" s="511"/>
      <c r="U67" s="639"/>
      <c r="V67" s="629"/>
      <c r="IG67" s="84"/>
      <c r="IH67" s="21"/>
    </row>
    <row r="68" spans="1:242" customFormat="1" ht="22.5" customHeight="1">
      <c r="A68" s="271"/>
      <c r="B68" s="364"/>
      <c r="C68" s="827"/>
      <c r="D68" s="828"/>
      <c r="E68" s="828"/>
      <c r="F68" s="828"/>
      <c r="G68" s="828"/>
      <c r="H68" s="828"/>
      <c r="I68" s="828"/>
      <c r="J68" s="828"/>
      <c r="K68" s="828"/>
      <c r="L68" s="829"/>
      <c r="M68" s="667"/>
      <c r="N68" s="290"/>
      <c r="O68" s="860"/>
      <c r="P68" s="861"/>
      <c r="Q68" s="862" t="str">
        <f t="shared" si="1"/>
        <v/>
      </c>
      <c r="R68" s="863"/>
      <c r="S68" s="53"/>
      <c r="T68" s="511"/>
      <c r="U68" s="639"/>
      <c r="V68" s="629"/>
      <c r="IG68" s="84"/>
      <c r="IH68" s="21"/>
    </row>
    <row r="69" spans="1:242" customFormat="1" ht="22.5" customHeight="1">
      <c r="A69" s="271"/>
      <c r="B69" s="364"/>
      <c r="C69" s="827"/>
      <c r="D69" s="828"/>
      <c r="E69" s="828"/>
      <c r="F69" s="828"/>
      <c r="G69" s="828"/>
      <c r="H69" s="828"/>
      <c r="I69" s="828"/>
      <c r="J69" s="828"/>
      <c r="K69" s="828"/>
      <c r="L69" s="829"/>
      <c r="M69" s="667"/>
      <c r="N69" s="290"/>
      <c r="O69" s="860"/>
      <c r="P69" s="861"/>
      <c r="Q69" s="862" t="str">
        <f t="shared" si="1"/>
        <v/>
      </c>
      <c r="R69" s="863"/>
      <c r="S69" s="53"/>
      <c r="T69" s="511"/>
      <c r="U69" s="639"/>
      <c r="V69" s="629"/>
      <c r="IG69" s="84"/>
      <c r="IH69" s="21"/>
    </row>
    <row r="70" spans="1:242" customFormat="1" ht="22.5" customHeight="1">
      <c r="A70" s="271"/>
      <c r="B70" s="364"/>
      <c r="C70" s="827"/>
      <c r="D70" s="828"/>
      <c r="E70" s="828"/>
      <c r="F70" s="828"/>
      <c r="G70" s="828"/>
      <c r="H70" s="828"/>
      <c r="I70" s="828"/>
      <c r="J70" s="828"/>
      <c r="K70" s="828"/>
      <c r="L70" s="829"/>
      <c r="M70" s="667"/>
      <c r="N70" s="290"/>
      <c r="O70" s="860"/>
      <c r="P70" s="861"/>
      <c r="Q70" s="862" t="str">
        <f t="shared" si="1"/>
        <v/>
      </c>
      <c r="R70" s="863"/>
      <c r="S70" s="53"/>
      <c r="T70" s="511"/>
      <c r="U70" s="639"/>
      <c r="V70" s="629"/>
      <c r="IG70" s="84"/>
      <c r="IH70" s="21"/>
    </row>
    <row r="71" spans="1:242" customFormat="1" ht="22.5" customHeight="1">
      <c r="A71" s="271"/>
      <c r="B71" s="364"/>
      <c r="C71" s="827"/>
      <c r="D71" s="828"/>
      <c r="E71" s="828"/>
      <c r="F71" s="828"/>
      <c r="G71" s="828"/>
      <c r="H71" s="828"/>
      <c r="I71" s="828"/>
      <c r="J71" s="828"/>
      <c r="K71" s="828"/>
      <c r="L71" s="829"/>
      <c r="M71" s="667"/>
      <c r="N71" s="290"/>
      <c r="O71" s="860"/>
      <c r="P71" s="861"/>
      <c r="Q71" s="862" t="str">
        <f t="shared" si="1"/>
        <v/>
      </c>
      <c r="R71" s="863"/>
      <c r="S71" s="53"/>
      <c r="T71" s="511"/>
      <c r="U71" s="629"/>
      <c r="V71" s="629"/>
      <c r="IG71" s="84"/>
      <c r="IH71" s="21"/>
    </row>
    <row r="72" spans="1:242" customFormat="1" ht="22.5" customHeight="1">
      <c r="A72" s="271"/>
      <c r="B72" s="364"/>
      <c r="C72" s="827"/>
      <c r="D72" s="828"/>
      <c r="E72" s="828"/>
      <c r="F72" s="828"/>
      <c r="G72" s="828"/>
      <c r="H72" s="828"/>
      <c r="I72" s="828"/>
      <c r="J72" s="828"/>
      <c r="K72" s="828"/>
      <c r="L72" s="829"/>
      <c r="M72" s="667"/>
      <c r="N72" s="290"/>
      <c r="O72" s="860"/>
      <c r="P72" s="861"/>
      <c r="Q72" s="862" t="str">
        <f t="shared" si="1"/>
        <v/>
      </c>
      <c r="R72" s="863"/>
      <c r="S72" s="53"/>
      <c r="T72" s="511"/>
      <c r="U72" s="629"/>
      <c r="V72" s="629"/>
      <c r="IG72" s="21"/>
      <c r="IH72" s="21"/>
    </row>
    <row r="73" spans="1:242" customFormat="1" ht="22.5" customHeight="1">
      <c r="A73" s="271"/>
      <c r="B73" s="364"/>
      <c r="C73" s="827"/>
      <c r="D73" s="828"/>
      <c r="E73" s="828"/>
      <c r="F73" s="828"/>
      <c r="G73" s="828"/>
      <c r="H73" s="828"/>
      <c r="I73" s="828"/>
      <c r="J73" s="828"/>
      <c r="K73" s="828"/>
      <c r="L73" s="829"/>
      <c r="M73" s="667"/>
      <c r="N73" s="290"/>
      <c r="O73" s="860"/>
      <c r="P73" s="861"/>
      <c r="Q73" s="862" t="str">
        <f t="shared" si="1"/>
        <v/>
      </c>
      <c r="R73" s="863"/>
      <c r="S73" s="53"/>
      <c r="T73" s="511"/>
      <c r="U73" s="629"/>
      <c r="V73" s="629"/>
      <c r="IG73" s="21"/>
      <c r="IH73" s="21"/>
    </row>
    <row r="74" spans="1:242" customFormat="1" ht="22.5" customHeight="1">
      <c r="A74" s="271"/>
      <c r="B74" s="364"/>
      <c r="C74" s="827"/>
      <c r="D74" s="828"/>
      <c r="E74" s="828"/>
      <c r="F74" s="828"/>
      <c r="G74" s="828"/>
      <c r="H74" s="828"/>
      <c r="I74" s="828"/>
      <c r="J74" s="828"/>
      <c r="K74" s="828"/>
      <c r="L74" s="829"/>
      <c r="M74" s="667"/>
      <c r="N74" s="290"/>
      <c r="O74" s="860"/>
      <c r="P74" s="861"/>
      <c r="Q74" s="862" t="str">
        <f t="shared" si="1"/>
        <v/>
      </c>
      <c r="R74" s="863"/>
      <c r="S74" s="53"/>
      <c r="T74" s="511"/>
      <c r="U74" s="629"/>
      <c r="V74" s="629"/>
    </row>
    <row r="75" spans="1:242" customFormat="1" ht="22.5" customHeight="1">
      <c r="A75" s="271"/>
      <c r="B75" s="364"/>
      <c r="C75" s="827"/>
      <c r="D75" s="828"/>
      <c r="E75" s="828"/>
      <c r="F75" s="828"/>
      <c r="G75" s="828"/>
      <c r="H75" s="828"/>
      <c r="I75" s="828"/>
      <c r="J75" s="828"/>
      <c r="K75" s="828"/>
      <c r="L75" s="829"/>
      <c r="M75" s="667"/>
      <c r="N75" s="290"/>
      <c r="O75" s="860"/>
      <c r="P75" s="861"/>
      <c r="Q75" s="862" t="str">
        <f t="shared" si="1"/>
        <v/>
      </c>
      <c r="R75" s="863"/>
      <c r="S75" s="53"/>
      <c r="T75" s="511"/>
      <c r="U75" s="629"/>
      <c r="V75" s="629"/>
    </row>
    <row r="76" spans="1:242" customFormat="1" ht="22.5" customHeight="1">
      <c r="A76" s="271"/>
      <c r="B76" s="364"/>
      <c r="C76" s="827"/>
      <c r="D76" s="828"/>
      <c r="E76" s="828"/>
      <c r="F76" s="828"/>
      <c r="G76" s="828"/>
      <c r="H76" s="828"/>
      <c r="I76" s="828"/>
      <c r="J76" s="828"/>
      <c r="K76" s="828"/>
      <c r="L76" s="829"/>
      <c r="M76" s="667"/>
      <c r="N76" s="290"/>
      <c r="O76" s="860"/>
      <c r="P76" s="861"/>
      <c r="Q76" s="862" t="str">
        <f t="shared" si="1"/>
        <v/>
      </c>
      <c r="R76" s="863"/>
      <c r="S76" s="53"/>
      <c r="T76" s="511"/>
      <c r="U76" s="629"/>
      <c r="V76" s="629"/>
    </row>
    <row r="77" spans="1:242" customFormat="1" ht="22.5" customHeight="1">
      <c r="A77" s="271"/>
      <c r="B77" s="364"/>
      <c r="C77" s="827"/>
      <c r="D77" s="828"/>
      <c r="E77" s="828"/>
      <c r="F77" s="828"/>
      <c r="G77" s="828"/>
      <c r="H77" s="828"/>
      <c r="I77" s="828"/>
      <c r="J77" s="828"/>
      <c r="K77" s="828"/>
      <c r="L77" s="829"/>
      <c r="M77" s="667"/>
      <c r="N77" s="290"/>
      <c r="O77" s="860"/>
      <c r="P77" s="861"/>
      <c r="Q77" s="862" t="str">
        <f t="shared" si="1"/>
        <v/>
      </c>
      <c r="R77" s="863"/>
      <c r="S77" s="53"/>
      <c r="T77" s="511"/>
      <c r="U77" s="629"/>
      <c r="V77" s="629"/>
    </row>
    <row r="78" spans="1:242" customFormat="1" ht="22.5" customHeight="1">
      <c r="A78" s="271"/>
      <c r="B78" s="364"/>
      <c r="C78" s="827"/>
      <c r="D78" s="828"/>
      <c r="E78" s="828"/>
      <c r="F78" s="828"/>
      <c r="G78" s="828"/>
      <c r="H78" s="828"/>
      <c r="I78" s="828"/>
      <c r="J78" s="828"/>
      <c r="K78" s="828"/>
      <c r="L78" s="829"/>
      <c r="M78" s="667"/>
      <c r="N78" s="290"/>
      <c r="O78" s="860"/>
      <c r="P78" s="861"/>
      <c r="Q78" s="862" t="str">
        <f t="shared" si="1"/>
        <v/>
      </c>
      <c r="R78" s="863"/>
      <c r="S78" s="53"/>
      <c r="T78" s="511"/>
      <c r="U78" s="629"/>
      <c r="V78" s="629"/>
    </row>
    <row r="79" spans="1:242" customFormat="1" ht="22.5" customHeight="1">
      <c r="A79" s="271"/>
      <c r="B79" s="364"/>
      <c r="C79" s="827"/>
      <c r="D79" s="828"/>
      <c r="E79" s="828"/>
      <c r="F79" s="828"/>
      <c r="G79" s="828"/>
      <c r="H79" s="828"/>
      <c r="I79" s="828"/>
      <c r="J79" s="828"/>
      <c r="K79" s="828"/>
      <c r="L79" s="829"/>
      <c r="M79" s="667"/>
      <c r="N79" s="290"/>
      <c r="O79" s="860"/>
      <c r="P79" s="861"/>
      <c r="Q79" s="862" t="str">
        <f t="shared" si="1"/>
        <v/>
      </c>
      <c r="R79" s="863"/>
      <c r="S79" s="53"/>
      <c r="T79" s="511"/>
      <c r="U79" s="629"/>
      <c r="V79" s="629"/>
    </row>
    <row r="80" spans="1:242" customFormat="1" ht="22.5" customHeight="1">
      <c r="A80" s="271"/>
      <c r="B80" s="364"/>
      <c r="C80" s="827"/>
      <c r="D80" s="828"/>
      <c r="E80" s="828"/>
      <c r="F80" s="828"/>
      <c r="G80" s="828"/>
      <c r="H80" s="828"/>
      <c r="I80" s="828"/>
      <c r="J80" s="828"/>
      <c r="K80" s="828"/>
      <c r="L80" s="829"/>
      <c r="M80" s="667"/>
      <c r="N80" s="290"/>
      <c r="O80" s="860"/>
      <c r="P80" s="861"/>
      <c r="Q80" s="862" t="str">
        <f t="shared" si="1"/>
        <v/>
      </c>
      <c r="R80" s="863"/>
      <c r="S80" s="53"/>
      <c r="T80" s="511"/>
      <c r="U80" s="629"/>
      <c r="V80" s="629"/>
    </row>
    <row r="81" spans="1:242" customFormat="1" ht="22.5" customHeight="1">
      <c r="A81" s="271"/>
      <c r="B81" s="364"/>
      <c r="C81" s="827"/>
      <c r="D81" s="828"/>
      <c r="E81" s="828"/>
      <c r="F81" s="828"/>
      <c r="G81" s="828"/>
      <c r="H81" s="828"/>
      <c r="I81" s="828"/>
      <c r="J81" s="828"/>
      <c r="K81" s="828"/>
      <c r="L81" s="829"/>
      <c r="M81" s="667"/>
      <c r="N81" s="290"/>
      <c r="O81" s="860"/>
      <c r="P81" s="861"/>
      <c r="Q81" s="862" t="str">
        <f t="shared" si="1"/>
        <v/>
      </c>
      <c r="R81" s="863"/>
      <c r="S81" s="53"/>
      <c r="T81" s="511"/>
      <c r="U81" s="629"/>
      <c r="V81" s="629"/>
      <c r="IG81" s="21"/>
      <c r="IH81" s="21"/>
    </row>
    <row r="82" spans="1:242" customFormat="1" ht="22.5" customHeight="1">
      <c r="A82" s="271"/>
      <c r="B82" s="364"/>
      <c r="C82" s="827"/>
      <c r="D82" s="828"/>
      <c r="E82" s="828"/>
      <c r="F82" s="828"/>
      <c r="G82" s="828"/>
      <c r="H82" s="828"/>
      <c r="I82" s="828"/>
      <c r="J82" s="828"/>
      <c r="K82" s="828"/>
      <c r="L82" s="829"/>
      <c r="M82" s="667"/>
      <c r="N82" s="290"/>
      <c r="O82" s="860"/>
      <c r="P82" s="861"/>
      <c r="Q82" s="862" t="str">
        <f t="shared" si="1"/>
        <v/>
      </c>
      <c r="R82" s="863"/>
      <c r="S82" s="53"/>
      <c r="T82" s="511"/>
      <c r="U82" s="629"/>
      <c r="V82" s="629"/>
    </row>
    <row r="83" spans="1:242" customFormat="1" ht="22.5" customHeight="1">
      <c r="A83" s="271"/>
      <c r="B83" s="364"/>
      <c r="C83" s="827"/>
      <c r="D83" s="828"/>
      <c r="E83" s="828"/>
      <c r="F83" s="828"/>
      <c r="G83" s="828"/>
      <c r="H83" s="828"/>
      <c r="I83" s="828"/>
      <c r="J83" s="828"/>
      <c r="K83" s="828"/>
      <c r="L83" s="829"/>
      <c r="M83" s="667"/>
      <c r="N83" s="290"/>
      <c r="O83" s="860"/>
      <c r="P83" s="861"/>
      <c r="Q83" s="862" t="str">
        <f t="shared" si="1"/>
        <v/>
      </c>
      <c r="R83" s="863"/>
      <c r="S83" s="53"/>
      <c r="T83" s="511"/>
      <c r="U83" s="629"/>
      <c r="V83" s="629"/>
    </row>
    <row r="84" spans="1:242" customFormat="1" ht="22.5" customHeight="1">
      <c r="A84" s="271"/>
      <c r="B84" s="364"/>
      <c r="C84" s="827"/>
      <c r="D84" s="828"/>
      <c r="E84" s="828"/>
      <c r="F84" s="828"/>
      <c r="G84" s="828"/>
      <c r="H84" s="828"/>
      <c r="I84" s="828"/>
      <c r="J84" s="828"/>
      <c r="K84" s="828"/>
      <c r="L84" s="829"/>
      <c r="M84" s="667"/>
      <c r="N84" s="290"/>
      <c r="O84" s="860"/>
      <c r="P84" s="861"/>
      <c r="Q84" s="862" t="str">
        <f t="shared" si="1"/>
        <v/>
      </c>
      <c r="R84" s="863"/>
      <c r="S84" s="53"/>
      <c r="T84" s="511"/>
      <c r="U84" s="629"/>
      <c r="V84" s="629"/>
    </row>
    <row r="85" spans="1:242" customFormat="1" ht="22.5" customHeight="1">
      <c r="A85" s="271"/>
      <c r="B85" s="364"/>
      <c r="C85" s="827"/>
      <c r="D85" s="828"/>
      <c r="E85" s="828"/>
      <c r="F85" s="828"/>
      <c r="G85" s="828"/>
      <c r="H85" s="828"/>
      <c r="I85" s="828"/>
      <c r="J85" s="828"/>
      <c r="K85" s="828"/>
      <c r="L85" s="829"/>
      <c r="M85" s="667"/>
      <c r="N85" s="290"/>
      <c r="O85" s="860"/>
      <c r="P85" s="861"/>
      <c r="Q85" s="862" t="str">
        <f t="shared" si="1"/>
        <v/>
      </c>
      <c r="R85" s="863"/>
      <c r="S85" s="53"/>
      <c r="T85" s="511"/>
      <c r="U85" s="629"/>
      <c r="V85" s="629"/>
    </row>
    <row r="86" spans="1:242" customFormat="1" ht="22.5" customHeight="1">
      <c r="A86" s="271"/>
      <c r="B86" s="364"/>
      <c r="C86" s="827"/>
      <c r="D86" s="828"/>
      <c r="E86" s="828"/>
      <c r="F86" s="828"/>
      <c r="G86" s="828"/>
      <c r="H86" s="828"/>
      <c r="I86" s="828"/>
      <c r="J86" s="828"/>
      <c r="K86" s="828"/>
      <c r="L86" s="829"/>
      <c r="M86" s="667"/>
      <c r="N86" s="290"/>
      <c r="O86" s="860"/>
      <c r="P86" s="861"/>
      <c r="Q86" s="862" t="str">
        <f t="shared" si="1"/>
        <v/>
      </c>
      <c r="R86" s="863"/>
      <c r="S86" s="53"/>
      <c r="T86" s="511"/>
      <c r="U86" s="629"/>
      <c r="V86" s="629"/>
    </row>
    <row r="87" spans="1:242" customFormat="1" ht="22.5" customHeight="1">
      <c r="A87" s="271"/>
      <c r="B87" s="364"/>
      <c r="C87" s="827"/>
      <c r="D87" s="828"/>
      <c r="E87" s="828"/>
      <c r="F87" s="828"/>
      <c r="G87" s="828"/>
      <c r="H87" s="828"/>
      <c r="I87" s="828"/>
      <c r="J87" s="828"/>
      <c r="K87" s="828"/>
      <c r="L87" s="829"/>
      <c r="M87" s="667"/>
      <c r="N87" s="290"/>
      <c r="O87" s="860"/>
      <c r="P87" s="861"/>
      <c r="Q87" s="862" t="str">
        <f t="shared" si="1"/>
        <v/>
      </c>
      <c r="R87" s="863"/>
      <c r="S87" s="53"/>
      <c r="T87" s="511"/>
      <c r="U87" s="629"/>
      <c r="V87" s="629"/>
    </row>
    <row r="88" spans="1:242" customFormat="1" ht="22.5" customHeight="1">
      <c r="A88" s="271"/>
      <c r="B88" s="364"/>
      <c r="C88" s="827"/>
      <c r="D88" s="828"/>
      <c r="E88" s="828"/>
      <c r="F88" s="828"/>
      <c r="G88" s="828"/>
      <c r="H88" s="828"/>
      <c r="I88" s="828"/>
      <c r="J88" s="828"/>
      <c r="K88" s="828"/>
      <c r="L88" s="829"/>
      <c r="M88" s="667"/>
      <c r="N88" s="290"/>
      <c r="O88" s="860"/>
      <c r="P88" s="861"/>
      <c r="Q88" s="862" t="str">
        <f t="shared" si="1"/>
        <v/>
      </c>
      <c r="R88" s="863"/>
      <c r="S88" s="53"/>
      <c r="T88" s="511"/>
      <c r="U88" s="629"/>
      <c r="V88" s="629"/>
    </row>
    <row r="89" spans="1:242" s="348" customFormat="1" ht="22.5" customHeight="1">
      <c r="A89" s="271"/>
      <c r="B89" s="364"/>
      <c r="C89" s="827"/>
      <c r="D89" s="828"/>
      <c r="E89" s="828"/>
      <c r="F89" s="828"/>
      <c r="G89" s="828"/>
      <c r="H89" s="828"/>
      <c r="I89" s="828"/>
      <c r="J89" s="828"/>
      <c r="K89" s="828"/>
      <c r="L89" s="829"/>
      <c r="M89" s="667"/>
      <c r="N89" s="290"/>
      <c r="O89" s="860"/>
      <c r="P89" s="861"/>
      <c r="Q89" s="862" t="str">
        <f t="shared" si="1"/>
        <v/>
      </c>
      <c r="R89" s="863"/>
      <c r="S89" s="53"/>
      <c r="T89" s="511"/>
      <c r="U89" s="639"/>
      <c r="V89" s="629"/>
      <c r="IG89" s="84"/>
      <c r="IH89" s="21"/>
    </row>
    <row r="90" spans="1:242" s="348" customFormat="1" ht="22.5" customHeight="1">
      <c r="A90" s="271"/>
      <c r="B90" s="364"/>
      <c r="C90" s="827"/>
      <c r="D90" s="828"/>
      <c r="E90" s="828"/>
      <c r="F90" s="828"/>
      <c r="G90" s="828"/>
      <c r="H90" s="828"/>
      <c r="I90" s="828"/>
      <c r="J90" s="828"/>
      <c r="K90" s="828"/>
      <c r="L90" s="829"/>
      <c r="M90" s="667"/>
      <c r="N90" s="290"/>
      <c r="O90" s="860"/>
      <c r="P90" s="861"/>
      <c r="Q90" s="862" t="str">
        <f t="shared" si="1"/>
        <v/>
      </c>
      <c r="R90" s="863"/>
      <c r="S90" s="53"/>
      <c r="T90" s="511"/>
      <c r="U90" s="639"/>
      <c r="V90" s="629"/>
      <c r="IG90" s="84"/>
      <c r="IH90" s="21"/>
    </row>
    <row r="91" spans="1:242" s="348" customFormat="1" ht="22.5" customHeight="1">
      <c r="A91" s="271"/>
      <c r="B91" s="364"/>
      <c r="C91" s="827"/>
      <c r="D91" s="828"/>
      <c r="E91" s="828"/>
      <c r="F91" s="828"/>
      <c r="G91" s="828"/>
      <c r="H91" s="828"/>
      <c r="I91" s="828"/>
      <c r="J91" s="828"/>
      <c r="K91" s="828"/>
      <c r="L91" s="829"/>
      <c r="M91" s="667"/>
      <c r="N91" s="290"/>
      <c r="O91" s="860"/>
      <c r="P91" s="861"/>
      <c r="Q91" s="862" t="str">
        <f t="shared" si="1"/>
        <v/>
      </c>
      <c r="R91" s="863"/>
      <c r="S91" s="53"/>
      <c r="T91" s="511"/>
      <c r="U91" s="639"/>
      <c r="V91" s="629"/>
      <c r="IG91" s="84"/>
      <c r="IH91" s="21"/>
    </row>
    <row r="92" spans="1:242" s="348" customFormat="1" ht="22.5" customHeight="1">
      <c r="A92" s="271"/>
      <c r="B92" s="364"/>
      <c r="C92" s="827"/>
      <c r="D92" s="828"/>
      <c r="E92" s="828"/>
      <c r="F92" s="828"/>
      <c r="G92" s="828"/>
      <c r="H92" s="828"/>
      <c r="I92" s="828"/>
      <c r="J92" s="828"/>
      <c r="K92" s="828"/>
      <c r="L92" s="829"/>
      <c r="M92" s="667"/>
      <c r="N92" s="290"/>
      <c r="O92" s="860"/>
      <c r="P92" s="861"/>
      <c r="Q92" s="862" t="str">
        <f t="shared" si="1"/>
        <v/>
      </c>
      <c r="R92" s="863"/>
      <c r="S92" s="53"/>
      <c r="T92" s="511"/>
      <c r="U92" s="639"/>
      <c r="V92" s="629"/>
      <c r="IG92" s="84"/>
      <c r="IH92" s="21"/>
    </row>
    <row r="93" spans="1:242" s="348" customFormat="1" ht="22.5" customHeight="1">
      <c r="A93" s="271"/>
      <c r="B93" s="364"/>
      <c r="C93" s="827"/>
      <c r="D93" s="828"/>
      <c r="E93" s="828"/>
      <c r="F93" s="828"/>
      <c r="G93" s="828"/>
      <c r="H93" s="828"/>
      <c r="I93" s="828"/>
      <c r="J93" s="828"/>
      <c r="K93" s="828"/>
      <c r="L93" s="829"/>
      <c r="M93" s="667"/>
      <c r="N93" s="290"/>
      <c r="O93" s="860"/>
      <c r="P93" s="861"/>
      <c r="Q93" s="862" t="str">
        <f t="shared" si="1"/>
        <v/>
      </c>
      <c r="R93" s="863"/>
      <c r="S93" s="53"/>
      <c r="T93" s="511"/>
      <c r="U93" s="639"/>
      <c r="V93" s="629"/>
      <c r="IG93" s="84"/>
      <c r="IH93" s="21"/>
    </row>
    <row r="94" spans="1:242" s="348" customFormat="1" ht="22.5" customHeight="1">
      <c r="A94" s="271"/>
      <c r="B94" s="364"/>
      <c r="C94" s="827"/>
      <c r="D94" s="828"/>
      <c r="E94" s="828"/>
      <c r="F94" s="828"/>
      <c r="G94" s="828"/>
      <c r="H94" s="828"/>
      <c r="I94" s="828"/>
      <c r="J94" s="828"/>
      <c r="K94" s="828"/>
      <c r="L94" s="829"/>
      <c r="M94" s="667"/>
      <c r="N94" s="290"/>
      <c r="O94" s="860"/>
      <c r="P94" s="861"/>
      <c r="Q94" s="862" t="str">
        <f t="shared" si="1"/>
        <v/>
      </c>
      <c r="R94" s="863"/>
      <c r="S94" s="53"/>
      <c r="T94" s="511"/>
      <c r="U94" s="629"/>
      <c r="V94" s="629"/>
      <c r="IG94" s="84"/>
      <c r="IH94" s="21"/>
    </row>
    <row r="95" spans="1:242" s="348" customFormat="1" ht="22.5" customHeight="1">
      <c r="A95" s="271"/>
      <c r="B95" s="364"/>
      <c r="C95" s="827"/>
      <c r="D95" s="828"/>
      <c r="E95" s="828"/>
      <c r="F95" s="828"/>
      <c r="G95" s="828"/>
      <c r="H95" s="828"/>
      <c r="I95" s="828"/>
      <c r="J95" s="828"/>
      <c r="K95" s="828"/>
      <c r="L95" s="829"/>
      <c r="M95" s="667"/>
      <c r="N95" s="290"/>
      <c r="O95" s="860"/>
      <c r="P95" s="861"/>
      <c r="Q95" s="862" t="str">
        <f t="shared" si="1"/>
        <v/>
      </c>
      <c r="R95" s="863"/>
      <c r="S95" s="53"/>
      <c r="T95" s="511"/>
      <c r="U95" s="629"/>
      <c r="V95" s="629"/>
      <c r="IG95" s="21"/>
      <c r="IH95" s="21"/>
    </row>
    <row r="96" spans="1:242" s="348" customFormat="1" ht="22.5" customHeight="1">
      <c r="A96" s="271"/>
      <c r="B96" s="364"/>
      <c r="C96" s="827"/>
      <c r="D96" s="828"/>
      <c r="E96" s="828"/>
      <c r="F96" s="828"/>
      <c r="G96" s="828"/>
      <c r="H96" s="828"/>
      <c r="I96" s="828"/>
      <c r="J96" s="828"/>
      <c r="K96" s="828"/>
      <c r="L96" s="829"/>
      <c r="M96" s="667"/>
      <c r="N96" s="290"/>
      <c r="O96" s="860"/>
      <c r="P96" s="861"/>
      <c r="Q96" s="862" t="str">
        <f t="shared" si="1"/>
        <v/>
      </c>
      <c r="R96" s="863"/>
      <c r="S96" s="53"/>
      <c r="T96" s="511"/>
      <c r="U96" s="629"/>
      <c r="V96" s="629"/>
      <c r="IG96" s="21"/>
      <c r="IH96" s="21"/>
    </row>
    <row r="97" spans="1:242" s="348" customFormat="1" ht="22.5" customHeight="1">
      <c r="A97" s="271"/>
      <c r="B97" s="364"/>
      <c r="C97" s="827"/>
      <c r="D97" s="828"/>
      <c r="E97" s="828"/>
      <c r="F97" s="828"/>
      <c r="G97" s="828"/>
      <c r="H97" s="828"/>
      <c r="I97" s="828"/>
      <c r="J97" s="828"/>
      <c r="K97" s="828"/>
      <c r="L97" s="829"/>
      <c r="M97" s="667"/>
      <c r="N97" s="290"/>
      <c r="O97" s="860"/>
      <c r="P97" s="861"/>
      <c r="Q97" s="862" t="str">
        <f t="shared" si="1"/>
        <v/>
      </c>
      <c r="R97" s="863"/>
      <c r="S97" s="53"/>
      <c r="T97" s="511"/>
      <c r="U97" s="629"/>
      <c r="V97" s="629"/>
    </row>
    <row r="98" spans="1:242" s="348" customFormat="1" ht="22.5" customHeight="1">
      <c r="A98" s="271"/>
      <c r="B98" s="364"/>
      <c r="C98" s="827"/>
      <c r="D98" s="828"/>
      <c r="E98" s="828"/>
      <c r="F98" s="828"/>
      <c r="G98" s="828"/>
      <c r="H98" s="828"/>
      <c r="I98" s="828"/>
      <c r="J98" s="828"/>
      <c r="K98" s="828"/>
      <c r="L98" s="829"/>
      <c r="M98" s="667"/>
      <c r="N98" s="290"/>
      <c r="O98" s="860"/>
      <c r="P98" s="861"/>
      <c r="Q98" s="862" t="str">
        <f t="shared" si="1"/>
        <v/>
      </c>
      <c r="R98" s="863"/>
      <c r="S98" s="53"/>
      <c r="T98" s="511"/>
      <c r="U98" s="629"/>
      <c r="V98" s="629"/>
    </row>
    <row r="99" spans="1:242" s="348" customFormat="1" ht="22.5" customHeight="1">
      <c r="A99" s="271"/>
      <c r="B99" s="364"/>
      <c r="C99" s="827"/>
      <c r="D99" s="828"/>
      <c r="E99" s="828"/>
      <c r="F99" s="828"/>
      <c r="G99" s="828"/>
      <c r="H99" s="828"/>
      <c r="I99" s="828"/>
      <c r="J99" s="828"/>
      <c r="K99" s="828"/>
      <c r="L99" s="829"/>
      <c r="M99" s="667"/>
      <c r="N99" s="290"/>
      <c r="O99" s="860"/>
      <c r="P99" s="861"/>
      <c r="Q99" s="862" t="str">
        <f t="shared" si="1"/>
        <v/>
      </c>
      <c r="R99" s="863"/>
      <c r="S99" s="53"/>
      <c r="T99" s="511"/>
      <c r="U99" s="629"/>
      <c r="V99" s="629"/>
    </row>
    <row r="100" spans="1:242" s="348" customFormat="1" ht="22.5" customHeight="1">
      <c r="A100" s="271"/>
      <c r="B100" s="364"/>
      <c r="C100" s="827"/>
      <c r="D100" s="828"/>
      <c r="E100" s="828"/>
      <c r="F100" s="828"/>
      <c r="G100" s="828"/>
      <c r="H100" s="828"/>
      <c r="I100" s="828"/>
      <c r="J100" s="828"/>
      <c r="K100" s="828"/>
      <c r="L100" s="829"/>
      <c r="M100" s="667"/>
      <c r="N100" s="290"/>
      <c r="O100" s="860"/>
      <c r="P100" s="861"/>
      <c r="Q100" s="862" t="str">
        <f t="shared" si="1"/>
        <v/>
      </c>
      <c r="R100" s="863"/>
      <c r="S100" s="53"/>
      <c r="T100" s="511"/>
      <c r="U100" s="629"/>
      <c r="V100" s="629"/>
    </row>
    <row r="101" spans="1:242" s="348" customFormat="1" ht="22.5" customHeight="1">
      <c r="A101" s="271"/>
      <c r="B101" s="364"/>
      <c r="C101" s="827"/>
      <c r="D101" s="828"/>
      <c r="E101" s="828"/>
      <c r="F101" s="828"/>
      <c r="G101" s="828"/>
      <c r="H101" s="828"/>
      <c r="I101" s="828"/>
      <c r="J101" s="828"/>
      <c r="K101" s="828"/>
      <c r="L101" s="829"/>
      <c r="M101" s="667"/>
      <c r="N101" s="290"/>
      <c r="O101" s="860"/>
      <c r="P101" s="861"/>
      <c r="Q101" s="862" t="str">
        <f t="shared" si="1"/>
        <v/>
      </c>
      <c r="R101" s="863"/>
      <c r="S101" s="53"/>
      <c r="T101" s="511"/>
      <c r="U101" s="629"/>
      <c r="V101" s="629"/>
    </row>
    <row r="102" spans="1:242" s="348" customFormat="1" ht="22.5" customHeight="1">
      <c r="A102" s="271"/>
      <c r="B102" s="364"/>
      <c r="C102" s="827"/>
      <c r="D102" s="828"/>
      <c r="E102" s="828"/>
      <c r="F102" s="828"/>
      <c r="G102" s="828"/>
      <c r="H102" s="828"/>
      <c r="I102" s="828"/>
      <c r="J102" s="828"/>
      <c r="K102" s="828"/>
      <c r="L102" s="829"/>
      <c r="M102" s="667"/>
      <c r="N102" s="290"/>
      <c r="O102" s="860"/>
      <c r="P102" s="861"/>
      <c r="Q102" s="862" t="str">
        <f t="shared" si="1"/>
        <v/>
      </c>
      <c r="R102" s="863"/>
      <c r="S102" s="53"/>
      <c r="T102" s="511"/>
      <c r="U102" s="629"/>
      <c r="V102" s="629"/>
      <c r="IG102" s="21"/>
      <c r="IH102" s="21"/>
    </row>
    <row r="103" spans="1:242" s="348" customFormat="1" ht="22.5" customHeight="1">
      <c r="A103" s="271"/>
      <c r="B103" s="364"/>
      <c r="C103" s="827"/>
      <c r="D103" s="828"/>
      <c r="E103" s="828"/>
      <c r="F103" s="828"/>
      <c r="G103" s="828"/>
      <c r="H103" s="828"/>
      <c r="I103" s="828"/>
      <c r="J103" s="828"/>
      <c r="K103" s="828"/>
      <c r="L103" s="829"/>
      <c r="M103" s="667"/>
      <c r="N103" s="290"/>
      <c r="O103" s="860"/>
      <c r="P103" s="861"/>
      <c r="Q103" s="862" t="str">
        <f t="shared" si="1"/>
        <v/>
      </c>
      <c r="R103" s="863"/>
      <c r="S103" s="53"/>
      <c r="T103" s="511"/>
      <c r="U103" s="629"/>
      <c r="V103" s="629"/>
    </row>
    <row r="104" spans="1:242" s="348" customFormat="1" ht="22.5" customHeight="1">
      <c r="A104" s="271"/>
      <c r="B104" s="364"/>
      <c r="C104" s="827"/>
      <c r="D104" s="828"/>
      <c r="E104" s="828"/>
      <c r="F104" s="828"/>
      <c r="G104" s="828"/>
      <c r="H104" s="828"/>
      <c r="I104" s="828"/>
      <c r="J104" s="828"/>
      <c r="K104" s="828"/>
      <c r="L104" s="829"/>
      <c r="M104" s="667"/>
      <c r="N104" s="290"/>
      <c r="O104" s="860"/>
      <c r="P104" s="861"/>
      <c r="Q104" s="862" t="str">
        <f t="shared" si="1"/>
        <v/>
      </c>
      <c r="R104" s="863"/>
      <c r="S104" s="53"/>
      <c r="T104" s="511"/>
      <c r="U104" s="629"/>
      <c r="V104" s="629"/>
    </row>
    <row r="105" spans="1:242" s="348" customFormat="1" ht="22.5" customHeight="1">
      <c r="A105" s="271"/>
      <c r="B105" s="364"/>
      <c r="C105" s="827"/>
      <c r="D105" s="828"/>
      <c r="E105" s="828"/>
      <c r="F105" s="828"/>
      <c r="G105" s="828"/>
      <c r="H105" s="828"/>
      <c r="I105" s="828"/>
      <c r="J105" s="828"/>
      <c r="K105" s="828"/>
      <c r="L105" s="829"/>
      <c r="M105" s="667"/>
      <c r="N105" s="290"/>
      <c r="O105" s="860"/>
      <c r="P105" s="861"/>
      <c r="Q105" s="862" t="str">
        <f t="shared" si="1"/>
        <v/>
      </c>
      <c r="R105" s="863"/>
      <c r="S105" s="53"/>
      <c r="T105" s="511"/>
      <c r="U105" s="629"/>
      <c r="V105" s="629"/>
    </row>
    <row r="106" spans="1:242" s="348" customFormat="1" ht="22.5" customHeight="1">
      <c r="A106" s="271"/>
      <c r="B106" s="364"/>
      <c r="C106" s="827"/>
      <c r="D106" s="828"/>
      <c r="E106" s="828"/>
      <c r="F106" s="828"/>
      <c r="G106" s="828"/>
      <c r="H106" s="828"/>
      <c r="I106" s="828"/>
      <c r="J106" s="828"/>
      <c r="K106" s="828"/>
      <c r="L106" s="829"/>
      <c r="M106" s="667"/>
      <c r="N106" s="290"/>
      <c r="O106" s="860"/>
      <c r="P106" s="861"/>
      <c r="Q106" s="862" t="str">
        <f t="shared" si="1"/>
        <v/>
      </c>
      <c r="R106" s="863"/>
      <c r="S106" s="53"/>
      <c r="T106" s="511"/>
      <c r="U106" s="629"/>
      <c r="V106" s="629"/>
    </row>
    <row r="107" spans="1:242" s="348" customFormat="1" ht="22.5" customHeight="1">
      <c r="A107" s="271"/>
      <c r="B107" s="364"/>
      <c r="C107" s="827"/>
      <c r="D107" s="828"/>
      <c r="E107" s="828"/>
      <c r="F107" s="828"/>
      <c r="G107" s="828"/>
      <c r="H107" s="828"/>
      <c r="I107" s="828"/>
      <c r="J107" s="828"/>
      <c r="K107" s="828"/>
      <c r="L107" s="829"/>
      <c r="M107" s="667"/>
      <c r="N107" s="290"/>
      <c r="O107" s="860"/>
      <c r="P107" s="861"/>
      <c r="Q107" s="862" t="str">
        <f t="shared" si="1"/>
        <v/>
      </c>
      <c r="R107" s="863"/>
      <c r="S107" s="53"/>
      <c r="T107" s="511"/>
      <c r="U107" s="629"/>
      <c r="V107" s="629"/>
    </row>
    <row r="108" spans="1:242" s="348" customFormat="1" ht="22.5" customHeight="1">
      <c r="A108" s="271"/>
      <c r="B108" s="364"/>
      <c r="C108" s="827"/>
      <c r="D108" s="828"/>
      <c r="E108" s="828"/>
      <c r="F108" s="828"/>
      <c r="G108" s="828"/>
      <c r="H108" s="828"/>
      <c r="I108" s="828"/>
      <c r="J108" s="828"/>
      <c r="K108" s="828"/>
      <c r="L108" s="829"/>
      <c r="M108" s="667"/>
      <c r="N108" s="290"/>
      <c r="O108" s="860"/>
      <c r="P108" s="861"/>
      <c r="Q108" s="862" t="str">
        <f t="shared" si="1"/>
        <v/>
      </c>
      <c r="R108" s="863"/>
      <c r="S108" s="53"/>
      <c r="T108" s="511"/>
      <c r="U108" s="629"/>
      <c r="V108" s="629"/>
    </row>
    <row r="109" spans="1:242" customFormat="1" ht="22.5" customHeight="1">
      <c r="A109" s="271"/>
      <c r="B109" s="364"/>
      <c r="C109" s="827"/>
      <c r="D109" s="828"/>
      <c r="E109" s="828"/>
      <c r="F109" s="828"/>
      <c r="G109" s="828"/>
      <c r="H109" s="828"/>
      <c r="I109" s="828"/>
      <c r="J109" s="828"/>
      <c r="K109" s="828"/>
      <c r="L109" s="829"/>
      <c r="M109" s="667"/>
      <c r="N109" s="290"/>
      <c r="O109" s="860"/>
      <c r="P109" s="861"/>
      <c r="Q109" s="862" t="str">
        <f t="shared" si="1"/>
        <v/>
      </c>
      <c r="R109" s="863"/>
      <c r="S109" s="53"/>
      <c r="T109" s="511"/>
      <c r="U109" s="629"/>
      <c r="V109" s="629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29"/>
      <c r="V110" s="629"/>
    </row>
    <row r="111" spans="1:242" ht="24" customHeight="1">
      <c r="B111" s="864" t="s">
        <v>6</v>
      </c>
      <c r="C111" s="865"/>
      <c r="D111" s="865"/>
      <c r="E111" s="865"/>
      <c r="F111" s="865"/>
      <c r="G111" s="865"/>
      <c r="H111" s="865"/>
      <c r="I111" s="865"/>
      <c r="J111" s="865"/>
      <c r="K111" s="865"/>
      <c r="L111" s="865"/>
      <c r="M111" s="865"/>
      <c r="N111" s="865"/>
      <c r="O111" s="865"/>
      <c r="P111" s="865"/>
      <c r="Q111" s="865"/>
      <c r="R111" s="865"/>
      <c r="S111" s="866"/>
    </row>
    <row r="112" spans="1:242">
      <c r="B112" s="288" t="str">
        <f>B62</f>
        <v>FAPESP,  MAIO DE 2013</v>
      </c>
      <c r="Q112" s="874">
        <v>2</v>
      </c>
      <c r="R112" s="874"/>
      <c r="S112" s="874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7" t="s">
        <v>148</v>
      </c>
    </row>
    <row r="159" spans="2:2" ht="15.75" customHeight="1">
      <c r="B159" s="227" t="s">
        <v>149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788" t="s">
        <v>62</v>
      </c>
      <c r="C163" s="788"/>
      <c r="D163" s="788"/>
      <c r="E163" s="788"/>
      <c r="F163" s="788"/>
      <c r="G163" s="788"/>
      <c r="H163" s="788"/>
      <c r="I163" s="788"/>
      <c r="J163" s="788"/>
      <c r="K163" s="788"/>
      <c r="L163" s="788"/>
      <c r="M163" s="788"/>
      <c r="N163" s="788"/>
      <c r="O163" s="788"/>
      <c r="P163" s="788"/>
      <c r="Q163" s="788"/>
      <c r="R163" s="788"/>
      <c r="S163" s="788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788" t="s">
        <v>63</v>
      </c>
      <c r="C164" s="788"/>
      <c r="D164" s="788"/>
      <c r="E164" s="788"/>
      <c r="F164" s="788"/>
      <c r="G164" s="788"/>
      <c r="H164" s="788"/>
      <c r="I164" s="788"/>
      <c r="J164" s="788"/>
      <c r="K164" s="788"/>
      <c r="L164" s="788"/>
      <c r="M164" s="788"/>
      <c r="N164" s="788"/>
      <c r="O164" s="788"/>
      <c r="P164" s="788"/>
      <c r="Q164" s="788"/>
      <c r="R164" s="788"/>
      <c r="S164" s="788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889" t="s">
        <v>10</v>
      </c>
      <c r="C166" s="890"/>
      <c r="D166" s="890"/>
      <c r="E166" s="890"/>
      <c r="F166" s="890"/>
      <c r="G166" s="890"/>
      <c r="H166" s="890"/>
      <c r="I166" s="890"/>
      <c r="J166" s="890"/>
      <c r="K166" s="890"/>
      <c r="L166" s="890"/>
      <c r="M166" s="890"/>
      <c r="N166" s="890"/>
      <c r="O166" s="890"/>
      <c r="P166" s="890"/>
      <c r="Q166" s="890"/>
      <c r="R166" s="890"/>
      <c r="S166" s="891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220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221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25"/>
      <c r="V180" s="625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29"/>
      <c r="V187" s="629"/>
      <c r="IG187" s="21"/>
      <c r="IH187" s="21"/>
    </row>
    <row r="188" spans="1:242" customFormat="1" ht="14.25">
      <c r="A188" s="263"/>
      <c r="B188" s="612" t="s">
        <v>132</v>
      </c>
      <c r="C188" s="157" t="s">
        <v>35</v>
      </c>
      <c r="D188" s="54" t="s">
        <v>36</v>
      </c>
      <c r="E188" s="158">
        <v>1</v>
      </c>
      <c r="F188" s="58"/>
      <c r="G188" s="58"/>
      <c r="H188" s="612" t="s">
        <v>136</v>
      </c>
      <c r="I188" s="157" t="s">
        <v>72</v>
      </c>
      <c r="J188" s="54" t="s">
        <v>36</v>
      </c>
      <c r="K188" s="158">
        <v>1.83487</v>
      </c>
      <c r="L188" s="74"/>
      <c r="M188" s="58"/>
      <c r="N188" s="58"/>
      <c r="O188" s="612" t="s">
        <v>133</v>
      </c>
      <c r="P188" s="157" t="s">
        <v>73</v>
      </c>
      <c r="Q188" s="596" t="s">
        <v>36</v>
      </c>
      <c r="R188" s="158">
        <v>1.74</v>
      </c>
      <c r="S188" s="58"/>
      <c r="T188" s="480"/>
      <c r="U188" s="629"/>
      <c r="V188" s="629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29"/>
      <c r="V189" s="629"/>
    </row>
    <row r="190" spans="1:242" s="12" customFormat="1" ht="18" customHeight="1">
      <c r="A190" s="514"/>
      <c r="B190" s="761" t="s">
        <v>1</v>
      </c>
      <c r="C190" s="877" t="s">
        <v>8</v>
      </c>
      <c r="D190" s="878"/>
      <c r="E190" s="878"/>
      <c r="F190" s="878"/>
      <c r="G190" s="878"/>
      <c r="H190" s="878"/>
      <c r="I190" s="878"/>
      <c r="J190" s="878"/>
      <c r="K190" s="878"/>
      <c r="L190" s="879"/>
      <c r="M190" s="770" t="s">
        <v>80</v>
      </c>
      <c r="N190" s="771" t="s">
        <v>181</v>
      </c>
      <c r="O190" s="772"/>
      <c r="P190" s="773"/>
      <c r="Q190" s="771" t="s">
        <v>182</v>
      </c>
      <c r="R190" s="773"/>
      <c r="S190" s="875" t="s">
        <v>2</v>
      </c>
      <c r="T190" s="514"/>
      <c r="U190" s="625"/>
      <c r="V190" s="625"/>
    </row>
    <row r="191" spans="1:242" s="12" customFormat="1" ht="18" customHeight="1">
      <c r="A191" s="514"/>
      <c r="B191" s="883"/>
      <c r="C191" s="880"/>
      <c r="D191" s="881"/>
      <c r="E191" s="881"/>
      <c r="F191" s="881"/>
      <c r="G191" s="881"/>
      <c r="H191" s="881"/>
      <c r="I191" s="881"/>
      <c r="J191" s="881"/>
      <c r="K191" s="881"/>
      <c r="L191" s="882"/>
      <c r="M191" s="884"/>
      <c r="N191" s="885"/>
      <c r="O191" s="886"/>
      <c r="P191" s="887"/>
      <c r="Q191" s="885"/>
      <c r="R191" s="887"/>
      <c r="S191" s="876"/>
      <c r="T191" s="514"/>
      <c r="U191" s="625"/>
      <c r="V191" s="625"/>
    </row>
    <row r="192" spans="1:242" s="12" customFormat="1" ht="18" customHeight="1">
      <c r="A192" s="514"/>
      <c r="B192" s="347">
        <v>1</v>
      </c>
      <c r="C192" s="867" t="s">
        <v>74</v>
      </c>
      <c r="D192" s="868"/>
      <c r="E192" s="868"/>
      <c r="F192" s="868"/>
      <c r="G192" s="868"/>
      <c r="H192" s="868"/>
      <c r="I192" s="868"/>
      <c r="J192" s="868"/>
      <c r="K192" s="868"/>
      <c r="L192" s="869"/>
      <c r="M192" s="161" t="s">
        <v>72</v>
      </c>
      <c r="N192" s="872">
        <v>10000</v>
      </c>
      <c r="O192" s="872"/>
      <c r="P192" s="873"/>
      <c r="Q192" s="870">
        <f t="shared" ref="Q192:Q197" si="2">N192*$K$188</f>
        <v>18348.7</v>
      </c>
      <c r="R192" s="871"/>
      <c r="S192" s="442"/>
      <c r="T192" s="514"/>
      <c r="U192" s="625"/>
      <c r="V192" s="625"/>
    </row>
    <row r="193" spans="1:22" s="12" customFormat="1" ht="18" customHeight="1">
      <c r="A193" s="514"/>
      <c r="B193" s="347" t="s">
        <v>18</v>
      </c>
      <c r="C193" s="867" t="s">
        <v>75</v>
      </c>
      <c r="D193" s="868"/>
      <c r="E193" s="868"/>
      <c r="F193" s="868"/>
      <c r="G193" s="868"/>
      <c r="H193" s="868"/>
      <c r="I193" s="868"/>
      <c r="J193" s="868"/>
      <c r="K193" s="868"/>
      <c r="L193" s="869"/>
      <c r="M193" s="161" t="s">
        <v>72</v>
      </c>
      <c r="N193" s="872">
        <f>N192-1234</f>
        <v>8766</v>
      </c>
      <c r="O193" s="872"/>
      <c r="P193" s="873"/>
      <c r="Q193" s="870">
        <f t="shared" si="2"/>
        <v>16084.47042</v>
      </c>
      <c r="R193" s="871"/>
      <c r="S193" s="442"/>
      <c r="T193" s="514"/>
      <c r="U193" s="625"/>
      <c r="V193" s="625"/>
    </row>
    <row r="194" spans="1:22" s="12" customFormat="1" ht="18" customHeight="1">
      <c r="A194" s="514"/>
      <c r="B194" s="347">
        <v>2</v>
      </c>
      <c r="C194" s="867" t="s">
        <v>76</v>
      </c>
      <c r="D194" s="868"/>
      <c r="E194" s="868"/>
      <c r="F194" s="868"/>
      <c r="G194" s="868"/>
      <c r="H194" s="868"/>
      <c r="I194" s="868"/>
      <c r="J194" s="868"/>
      <c r="K194" s="868"/>
      <c r="L194" s="869"/>
      <c r="M194" s="161" t="s">
        <v>35</v>
      </c>
      <c r="N194" s="872">
        <f>N193-1234</f>
        <v>7532</v>
      </c>
      <c r="O194" s="872"/>
      <c r="P194" s="873"/>
      <c r="Q194" s="870">
        <f t="shared" si="2"/>
        <v>13820.24084</v>
      </c>
      <c r="R194" s="871"/>
      <c r="S194" s="442"/>
      <c r="T194" s="514"/>
      <c r="U194" s="625"/>
      <c r="V194" s="625"/>
    </row>
    <row r="195" spans="1:22" s="12" customFormat="1" ht="18" customHeight="1">
      <c r="A195" s="514"/>
      <c r="B195" s="347" t="s">
        <v>77</v>
      </c>
      <c r="C195" s="867" t="s">
        <v>75</v>
      </c>
      <c r="D195" s="868"/>
      <c r="E195" s="868"/>
      <c r="F195" s="868"/>
      <c r="G195" s="868"/>
      <c r="H195" s="868"/>
      <c r="I195" s="868"/>
      <c r="J195" s="868"/>
      <c r="K195" s="868"/>
      <c r="L195" s="869"/>
      <c r="M195" s="161" t="s">
        <v>35</v>
      </c>
      <c r="N195" s="872">
        <f>N194-1234</f>
        <v>6298</v>
      </c>
      <c r="O195" s="872"/>
      <c r="P195" s="873"/>
      <c r="Q195" s="870">
        <f t="shared" si="2"/>
        <v>11556.011259999999</v>
      </c>
      <c r="R195" s="871"/>
      <c r="S195" s="442"/>
      <c r="T195" s="514"/>
      <c r="U195" s="625"/>
      <c r="V195" s="625"/>
    </row>
    <row r="196" spans="1:22" s="12" customFormat="1" ht="18" customHeight="1">
      <c r="A196" s="514"/>
      <c r="B196" s="347">
        <v>3</v>
      </c>
      <c r="C196" s="867" t="s">
        <v>78</v>
      </c>
      <c r="D196" s="868"/>
      <c r="E196" s="868"/>
      <c r="F196" s="868"/>
      <c r="G196" s="868"/>
      <c r="H196" s="868"/>
      <c r="I196" s="868"/>
      <c r="J196" s="868"/>
      <c r="K196" s="868"/>
      <c r="L196" s="869"/>
      <c r="M196" s="161" t="s">
        <v>73</v>
      </c>
      <c r="N196" s="872">
        <f>N195-1234</f>
        <v>5064</v>
      </c>
      <c r="O196" s="872"/>
      <c r="P196" s="873"/>
      <c r="Q196" s="870">
        <f t="shared" si="2"/>
        <v>9291.7816800000001</v>
      </c>
      <c r="R196" s="871"/>
      <c r="S196" s="442"/>
      <c r="T196" s="514"/>
      <c r="U196" s="625"/>
      <c r="V196" s="625"/>
    </row>
    <row r="197" spans="1:22" s="12" customFormat="1" ht="18" customHeight="1">
      <c r="A197" s="514"/>
      <c r="B197" s="347" t="s">
        <v>79</v>
      </c>
      <c r="C197" s="867" t="s">
        <v>75</v>
      </c>
      <c r="D197" s="868"/>
      <c r="E197" s="868"/>
      <c r="F197" s="868"/>
      <c r="G197" s="868"/>
      <c r="H197" s="868"/>
      <c r="I197" s="868"/>
      <c r="J197" s="868"/>
      <c r="K197" s="868"/>
      <c r="L197" s="869"/>
      <c r="M197" s="161" t="s">
        <v>73</v>
      </c>
      <c r="N197" s="872">
        <f>N196-1234</f>
        <v>3830</v>
      </c>
      <c r="O197" s="872"/>
      <c r="P197" s="873"/>
      <c r="Q197" s="870">
        <f t="shared" si="2"/>
        <v>7027.5520999999999</v>
      </c>
      <c r="R197" s="871"/>
      <c r="S197" s="442"/>
      <c r="T197" s="514"/>
      <c r="U197" s="625"/>
      <c r="V197" s="625"/>
    </row>
    <row r="198" spans="1:22">
      <c r="B198" s="796"/>
      <c r="C198" s="797"/>
      <c r="D198" s="797"/>
      <c r="E198" s="797"/>
      <c r="F198" s="797"/>
      <c r="G198" s="797"/>
      <c r="H198" s="797"/>
      <c r="I198" s="797"/>
      <c r="J198" s="797"/>
      <c r="K198" s="797"/>
      <c r="L198" s="797"/>
      <c r="M198" s="797"/>
      <c r="N198" s="797"/>
      <c r="O198" s="797"/>
      <c r="P198" s="897"/>
      <c r="Q198" s="895">
        <f>SUM(Q192:R197)</f>
        <v>76128.756300000008</v>
      </c>
      <c r="R198" s="896"/>
      <c r="S198" s="53"/>
    </row>
    <row r="199" spans="1:22" ht="5.25" customHeight="1"/>
    <row r="200" spans="1:22" ht="20.25" customHeight="1">
      <c r="B200" s="864" t="s">
        <v>6</v>
      </c>
      <c r="C200" s="865"/>
      <c r="D200" s="865"/>
      <c r="E200" s="865"/>
      <c r="F200" s="865"/>
      <c r="G200" s="865"/>
      <c r="H200" s="865"/>
      <c r="I200" s="865"/>
      <c r="J200" s="865"/>
      <c r="K200" s="865"/>
      <c r="L200" s="865"/>
      <c r="M200" s="865"/>
      <c r="N200" s="865"/>
      <c r="O200" s="865"/>
      <c r="P200" s="865"/>
      <c r="Q200" s="865"/>
      <c r="R200" s="865"/>
      <c r="S200" s="866"/>
    </row>
    <row r="201" spans="1:22">
      <c r="B201" s="602" t="str">
        <f>B112</f>
        <v>FAPESP,  MAIO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password="CFE7" sheet="1" objects="1" scenarios="1"/>
  <mergeCells count="279"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51:L51"/>
    <mergeCell ref="C52:L52"/>
    <mergeCell ref="C53:L53"/>
    <mergeCell ref="C54:L54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5" priority="61" stopIfTrue="1" operator="equal">
      <formula>0</formula>
    </cfRule>
  </conditionalFormatting>
  <conditionalFormatting sqref="B192:C197 I188 K188 C188 E188 P188 R188">
    <cfRule type="cellIs" dxfId="54" priority="62" stopIfTrue="1" operator="equal">
      <formula>0</formula>
    </cfRule>
  </conditionalFormatting>
  <conditionalFormatting sqref="P60:R60">
    <cfRule type="cellIs" dxfId="53" priority="60" stopIfTrue="1" operator="equal">
      <formula>"INDIQUE A MOEDA"</formula>
    </cfRule>
  </conditionalFormatting>
  <conditionalFormatting sqref="N66:N109 C30:L59 B66:C109 D66:L68 D70:L109 B40:L54 B23:B59 N23:N59">
    <cfRule type="cellIs" dxfId="52" priority="59" stopIfTrue="1" operator="equal">
      <formula>0</formula>
    </cfRule>
  </conditionalFormatting>
  <conditionalFormatting sqref="P17 R17 I17 K17 C17 E17 R15 P15 I15 K15 C15 E15">
    <cfRule type="cellIs" dxfId="51" priority="58" stopIfTrue="1" operator="equal">
      <formula>0</formula>
    </cfRule>
  </conditionalFormatting>
  <conditionalFormatting sqref="C66:C109 D66:L68 D70:L109 C23:L59">
    <cfRule type="cellIs" dxfId="50" priority="57" stopIfTrue="1" operator="equal">
      <formula>0</formula>
    </cfRule>
  </conditionalFormatting>
  <conditionalFormatting sqref="Q66:R109 D19 Q23:R59">
    <cfRule type="cellIs" dxfId="49" priority="41" stopIfTrue="1" operator="equal">
      <formula>""</formula>
    </cfRule>
  </conditionalFormatting>
  <conditionalFormatting sqref="O66:O109 P66:P68 P70:P109 O23:P59 M23:M59 M66:M109">
    <cfRule type="cellIs" dxfId="48" priority="25" stopIfTrue="1" operator="equal">
      <formula>""</formula>
    </cfRule>
  </conditionalFormatting>
  <conditionalFormatting sqref="E9:S9 D11:F11">
    <cfRule type="cellIs" dxfId="47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2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5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5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5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5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5" s="4" customFormat="1" ht="19.5" customHeight="1">
      <c r="A6" s="501"/>
      <c r="B6" s="418" t="s">
        <v>255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5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5" s="658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5" s="2" customFormat="1" ht="19.5" customHeight="1">
      <c r="A9" s="263"/>
      <c r="B9" s="5" t="s">
        <v>150</v>
      </c>
      <c r="C9" s="36"/>
      <c r="D9" s="7"/>
      <c r="E9" s="7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520"/>
      <c r="R9" s="594"/>
    </row>
    <row r="10" spans="1:25" s="37" customFormat="1" ht="6" customHeight="1">
      <c r="A10" s="526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413"/>
      <c r="N10" s="414"/>
      <c r="O10" s="76"/>
      <c r="P10" s="76"/>
      <c r="Q10" s="473"/>
    </row>
    <row r="11" spans="1:25" s="37" customFormat="1" ht="19.5" customHeight="1">
      <c r="A11" s="500"/>
      <c r="B11" s="395" t="s">
        <v>0</v>
      </c>
      <c r="C11" s="395"/>
      <c r="D11" s="396"/>
      <c r="E11" s="723"/>
      <c r="F11" s="723"/>
      <c r="G11" s="723"/>
      <c r="H11" s="76"/>
      <c r="I11" s="76"/>
      <c r="J11" s="76"/>
      <c r="K11" s="76"/>
      <c r="L11" s="76"/>
      <c r="M11" s="75"/>
      <c r="N11" s="76"/>
      <c r="O11" s="76"/>
      <c r="P11" s="76"/>
      <c r="Q11" s="473"/>
    </row>
    <row r="12" spans="1:25" s="2" customFormat="1" ht="6.7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93"/>
      <c r="P12" s="193"/>
      <c r="Q12" s="500"/>
    </row>
    <row r="13" spans="1:25" s="37" customFormat="1" ht="19.5" customHeight="1">
      <c r="A13" s="500"/>
      <c r="B13" s="916" t="s">
        <v>143</v>
      </c>
      <c r="C13" s="917"/>
      <c r="D13" s="724" t="str">
        <f>IF(SUM(O17:O59,O66:O110)=0,"",SUM(O17:O59,O66:O110))</f>
        <v/>
      </c>
      <c r="E13" s="724"/>
      <c r="F13" s="724"/>
      <c r="G13" s="81"/>
      <c r="H13" s="81"/>
      <c r="J13" s="81"/>
      <c r="K13" s="81"/>
      <c r="L13" s="81"/>
      <c r="M13" s="81"/>
      <c r="N13" s="81"/>
      <c r="O13" s="81"/>
      <c r="P13" s="81"/>
      <c r="Q13" s="473"/>
    </row>
    <row r="14" spans="1:25" s="40" customFormat="1" ht="6" customHeight="1">
      <c r="A14" s="519"/>
      <c r="B14" s="61"/>
      <c r="C14" s="95"/>
      <c r="D14" s="104"/>
      <c r="E14" s="95"/>
      <c r="F14" s="96"/>
      <c r="G14" s="96"/>
      <c r="H14" s="96"/>
      <c r="I14" s="96"/>
      <c r="J14" s="96"/>
      <c r="K14" s="96"/>
      <c r="L14" s="96"/>
      <c r="M14" s="95"/>
      <c r="N14" s="96"/>
      <c r="O14" s="96"/>
      <c r="P14" s="81"/>
      <c r="Q14" s="479"/>
      <c r="R14" s="39"/>
      <c r="S14" s="39"/>
      <c r="T14" s="39"/>
      <c r="U14" s="39"/>
      <c r="V14" s="39"/>
      <c r="W14" s="39"/>
      <c r="X14" s="39"/>
      <c r="Y14" s="39"/>
    </row>
    <row r="15" spans="1:25" s="42" customFormat="1" ht="15.75" customHeight="1">
      <c r="A15" s="504"/>
      <c r="B15" s="771" t="s">
        <v>1</v>
      </c>
      <c r="C15" s="909"/>
      <c r="D15" s="770" t="s">
        <v>7</v>
      </c>
      <c r="E15" s="912" t="s">
        <v>8</v>
      </c>
      <c r="F15" s="913"/>
      <c r="G15" s="913"/>
      <c r="H15" s="913"/>
      <c r="I15" s="913"/>
      <c r="J15" s="913"/>
      <c r="K15" s="913"/>
      <c r="L15" s="913"/>
      <c r="M15" s="913"/>
      <c r="N15" s="770" t="s">
        <v>3</v>
      </c>
      <c r="O15" s="918" t="s">
        <v>4</v>
      </c>
      <c r="P15" s="770" t="s">
        <v>2</v>
      </c>
      <c r="Q15" s="52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14.25" customHeight="1">
      <c r="A16" s="504"/>
      <c r="B16" s="910"/>
      <c r="C16" s="911"/>
      <c r="D16" s="908"/>
      <c r="E16" s="914"/>
      <c r="F16" s="915"/>
      <c r="G16" s="915"/>
      <c r="H16" s="915"/>
      <c r="I16" s="915"/>
      <c r="J16" s="915"/>
      <c r="K16" s="915"/>
      <c r="L16" s="915"/>
      <c r="M16" s="915"/>
      <c r="N16" s="908"/>
      <c r="O16" s="919"/>
      <c r="P16" s="908"/>
      <c r="Q16" s="522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71"/>
      <c r="B17" s="898"/>
      <c r="C17" s="899"/>
      <c r="D17" s="102"/>
      <c r="E17" s="900"/>
      <c r="F17" s="901"/>
      <c r="G17" s="901"/>
      <c r="H17" s="901"/>
      <c r="I17" s="901"/>
      <c r="J17" s="901"/>
      <c r="K17" s="901"/>
      <c r="L17" s="901"/>
      <c r="M17" s="901"/>
      <c r="N17" s="408"/>
      <c r="O17" s="215" t="str">
        <f t="shared" ref="O17:O59" si="0">IF(N17*D17=0,"",N17*D17)</f>
        <v/>
      </c>
      <c r="P17" s="113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898"/>
      <c r="C18" s="899"/>
      <c r="D18" s="102"/>
      <c r="E18" s="900"/>
      <c r="F18" s="901"/>
      <c r="G18" s="901"/>
      <c r="H18" s="901"/>
      <c r="I18" s="901"/>
      <c r="J18" s="901"/>
      <c r="K18" s="901"/>
      <c r="L18" s="901"/>
      <c r="M18" s="901"/>
      <c r="N18" s="408"/>
      <c r="O18" s="215" t="str">
        <f t="shared" si="0"/>
        <v/>
      </c>
      <c r="P18" s="113"/>
      <c r="Q18" s="523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71"/>
      <c r="B19" s="898"/>
      <c r="C19" s="899"/>
      <c r="D19" s="102"/>
      <c r="E19" s="900"/>
      <c r="F19" s="901"/>
      <c r="G19" s="901"/>
      <c r="H19" s="901"/>
      <c r="I19" s="901"/>
      <c r="J19" s="901"/>
      <c r="K19" s="901"/>
      <c r="L19" s="901"/>
      <c r="M19" s="901"/>
      <c r="N19" s="408"/>
      <c r="O19" s="215" t="str">
        <f t="shared" si="0"/>
        <v/>
      </c>
      <c r="P19" s="113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898"/>
      <c r="C20" s="899"/>
      <c r="D20" s="102"/>
      <c r="E20" s="900"/>
      <c r="F20" s="901"/>
      <c r="G20" s="901"/>
      <c r="H20" s="901"/>
      <c r="I20" s="901"/>
      <c r="J20" s="901"/>
      <c r="K20" s="901"/>
      <c r="L20" s="901"/>
      <c r="M20" s="901"/>
      <c r="N20" s="408"/>
      <c r="O20" s="215" t="str">
        <f t="shared" si="0"/>
        <v/>
      </c>
      <c r="P20" s="113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898"/>
      <c r="C21" s="899"/>
      <c r="D21" s="102"/>
      <c r="E21" s="900"/>
      <c r="F21" s="901"/>
      <c r="G21" s="901"/>
      <c r="H21" s="901"/>
      <c r="I21" s="901"/>
      <c r="J21" s="901"/>
      <c r="K21" s="901"/>
      <c r="L21" s="901"/>
      <c r="M21" s="901"/>
      <c r="N21" s="408"/>
      <c r="O21" s="215" t="str">
        <f t="shared" si="0"/>
        <v/>
      </c>
      <c r="P21" s="113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898"/>
      <c r="C22" s="899"/>
      <c r="D22" s="102"/>
      <c r="E22" s="900"/>
      <c r="F22" s="901"/>
      <c r="G22" s="901"/>
      <c r="H22" s="901"/>
      <c r="I22" s="901"/>
      <c r="J22" s="901"/>
      <c r="K22" s="901"/>
      <c r="L22" s="901"/>
      <c r="M22" s="901"/>
      <c r="N22" s="408"/>
      <c r="O22" s="215" t="str">
        <f t="shared" si="0"/>
        <v/>
      </c>
      <c r="P22" s="113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898"/>
      <c r="C23" s="899"/>
      <c r="D23" s="102"/>
      <c r="E23" s="900"/>
      <c r="F23" s="901"/>
      <c r="G23" s="901"/>
      <c r="H23" s="901"/>
      <c r="I23" s="901"/>
      <c r="J23" s="901"/>
      <c r="K23" s="901"/>
      <c r="L23" s="901"/>
      <c r="M23" s="901"/>
      <c r="N23" s="408"/>
      <c r="O23" s="215" t="str">
        <f t="shared" si="0"/>
        <v/>
      </c>
      <c r="P23" s="113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898"/>
      <c r="C24" s="899"/>
      <c r="D24" s="102"/>
      <c r="E24" s="900"/>
      <c r="F24" s="901"/>
      <c r="G24" s="901"/>
      <c r="H24" s="901"/>
      <c r="I24" s="901"/>
      <c r="J24" s="901"/>
      <c r="K24" s="901"/>
      <c r="L24" s="901"/>
      <c r="M24" s="901"/>
      <c r="N24" s="408"/>
      <c r="O24" s="215" t="str">
        <f t="shared" si="0"/>
        <v/>
      </c>
      <c r="P24" s="113"/>
      <c r="Q24" s="523"/>
      <c r="R24" s="37"/>
      <c r="S24" s="37"/>
      <c r="T24" s="37"/>
      <c r="U24" s="37"/>
      <c r="V24" s="37"/>
      <c r="W24" s="37"/>
      <c r="X24" s="37"/>
      <c r="Y24" s="37"/>
    </row>
    <row r="25" spans="1:244" ht="24" customHeight="1">
      <c r="A25" s="271"/>
      <c r="B25" s="898"/>
      <c r="C25" s="899"/>
      <c r="D25" s="102"/>
      <c r="E25" s="900"/>
      <c r="F25" s="901"/>
      <c r="G25" s="901"/>
      <c r="H25" s="901"/>
      <c r="I25" s="901"/>
      <c r="J25" s="901"/>
      <c r="K25" s="901"/>
      <c r="L25" s="901"/>
      <c r="M25" s="901"/>
      <c r="N25" s="408"/>
      <c r="O25" s="215" t="str">
        <f t="shared" si="0"/>
        <v/>
      </c>
      <c r="P25" s="113"/>
      <c r="Q25" s="523"/>
      <c r="R25" s="37"/>
      <c r="S25" s="37"/>
      <c r="T25" s="37"/>
      <c r="U25" s="37"/>
      <c r="V25" s="37"/>
      <c r="W25" s="37"/>
      <c r="X25" s="37"/>
      <c r="Y25" s="37"/>
      <c r="II25" s="45"/>
      <c r="IJ25" s="45"/>
    </row>
    <row r="26" spans="1:244" ht="24" customHeight="1">
      <c r="A26" s="271"/>
      <c r="B26" s="898"/>
      <c r="C26" s="899"/>
      <c r="D26" s="102"/>
      <c r="E26" s="900"/>
      <c r="F26" s="901"/>
      <c r="G26" s="901"/>
      <c r="H26" s="901"/>
      <c r="I26" s="901"/>
      <c r="J26" s="901"/>
      <c r="K26" s="901"/>
      <c r="L26" s="901"/>
      <c r="M26" s="901"/>
      <c r="N26" s="408"/>
      <c r="O26" s="215" t="str">
        <f t="shared" si="0"/>
        <v/>
      </c>
      <c r="P26" s="113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898"/>
      <c r="C27" s="899"/>
      <c r="D27" s="102"/>
      <c r="E27" s="900"/>
      <c r="F27" s="901"/>
      <c r="G27" s="901"/>
      <c r="H27" s="901"/>
      <c r="I27" s="901"/>
      <c r="J27" s="901"/>
      <c r="K27" s="901"/>
      <c r="L27" s="901"/>
      <c r="M27" s="901"/>
      <c r="N27" s="408"/>
      <c r="O27" s="215" t="str">
        <f t="shared" si="0"/>
        <v/>
      </c>
      <c r="P27" s="113"/>
      <c r="Q27" s="523"/>
      <c r="R27" s="37"/>
      <c r="S27" s="37"/>
      <c r="T27" s="37"/>
      <c r="U27" s="37"/>
      <c r="V27" s="37"/>
      <c r="W27" s="37"/>
      <c r="X27" s="37"/>
      <c r="Y27" s="37"/>
    </row>
    <row r="28" spans="1:244" ht="24" customHeight="1">
      <c r="A28" s="271"/>
      <c r="B28" s="898"/>
      <c r="C28" s="899"/>
      <c r="D28" s="102"/>
      <c r="E28" s="900"/>
      <c r="F28" s="901"/>
      <c r="G28" s="901"/>
      <c r="H28" s="901"/>
      <c r="I28" s="901"/>
      <c r="J28" s="901"/>
      <c r="K28" s="901"/>
      <c r="L28" s="901"/>
      <c r="M28" s="901"/>
      <c r="N28" s="408"/>
      <c r="O28" s="215" t="str">
        <f t="shared" si="0"/>
        <v/>
      </c>
      <c r="P28" s="113"/>
      <c r="Q28" s="523"/>
      <c r="R28" s="37"/>
      <c r="S28" s="37"/>
      <c r="T28" s="37"/>
      <c r="U28" s="37"/>
      <c r="V28" s="37"/>
      <c r="W28" s="37"/>
      <c r="X28" s="37"/>
      <c r="Y28" s="37"/>
      <c r="II28" s="45"/>
      <c r="IJ28" s="45"/>
    </row>
    <row r="29" spans="1:244" ht="24" customHeight="1">
      <c r="A29" s="271"/>
      <c r="B29" s="898"/>
      <c r="C29" s="899"/>
      <c r="D29" s="102"/>
      <c r="E29" s="900"/>
      <c r="F29" s="901"/>
      <c r="G29" s="901"/>
      <c r="H29" s="901"/>
      <c r="I29" s="901"/>
      <c r="J29" s="901"/>
      <c r="K29" s="901"/>
      <c r="L29" s="901"/>
      <c r="M29" s="901"/>
      <c r="N29" s="408"/>
      <c r="O29" s="215" t="str">
        <f t="shared" si="0"/>
        <v/>
      </c>
      <c r="P29" s="113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898"/>
      <c r="C30" s="899"/>
      <c r="D30" s="102"/>
      <c r="E30" s="900"/>
      <c r="F30" s="901"/>
      <c r="G30" s="901"/>
      <c r="H30" s="901"/>
      <c r="I30" s="901"/>
      <c r="J30" s="901"/>
      <c r="K30" s="901"/>
      <c r="L30" s="901"/>
      <c r="M30" s="901"/>
      <c r="N30" s="408"/>
      <c r="O30" s="215" t="str">
        <f t="shared" si="0"/>
        <v/>
      </c>
      <c r="P30" s="113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898"/>
      <c r="C31" s="899"/>
      <c r="D31" s="102"/>
      <c r="E31" s="900"/>
      <c r="F31" s="901"/>
      <c r="G31" s="901"/>
      <c r="H31" s="901"/>
      <c r="I31" s="901"/>
      <c r="J31" s="901"/>
      <c r="K31" s="901"/>
      <c r="L31" s="901"/>
      <c r="M31" s="901"/>
      <c r="N31" s="408"/>
      <c r="O31" s="215" t="str">
        <f t="shared" si="0"/>
        <v/>
      </c>
      <c r="P31" s="113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898"/>
      <c r="C32" s="899"/>
      <c r="D32" s="102"/>
      <c r="E32" s="900"/>
      <c r="F32" s="901"/>
      <c r="G32" s="901"/>
      <c r="H32" s="901"/>
      <c r="I32" s="901"/>
      <c r="J32" s="901"/>
      <c r="K32" s="901"/>
      <c r="L32" s="901"/>
      <c r="M32" s="901"/>
      <c r="N32" s="408"/>
      <c r="O32" s="215" t="str">
        <f t="shared" si="0"/>
        <v/>
      </c>
      <c r="P32" s="113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898"/>
      <c r="C33" s="899"/>
      <c r="D33" s="102"/>
      <c r="E33" s="900"/>
      <c r="F33" s="901"/>
      <c r="G33" s="901"/>
      <c r="H33" s="901"/>
      <c r="I33" s="901"/>
      <c r="J33" s="901"/>
      <c r="K33" s="901"/>
      <c r="L33" s="901"/>
      <c r="M33" s="901"/>
      <c r="N33" s="408"/>
      <c r="O33" s="215" t="str">
        <f t="shared" si="0"/>
        <v/>
      </c>
      <c r="P33" s="113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898"/>
      <c r="C34" s="899"/>
      <c r="D34" s="102"/>
      <c r="E34" s="900"/>
      <c r="F34" s="901"/>
      <c r="G34" s="901"/>
      <c r="H34" s="901"/>
      <c r="I34" s="901"/>
      <c r="J34" s="901"/>
      <c r="K34" s="901"/>
      <c r="L34" s="901"/>
      <c r="M34" s="901"/>
      <c r="N34" s="408"/>
      <c r="O34" s="215" t="str">
        <f t="shared" si="0"/>
        <v/>
      </c>
      <c r="P34" s="113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898"/>
      <c r="C35" s="899"/>
      <c r="D35" s="102"/>
      <c r="E35" s="900"/>
      <c r="F35" s="901"/>
      <c r="G35" s="901"/>
      <c r="H35" s="901"/>
      <c r="I35" s="901"/>
      <c r="J35" s="901"/>
      <c r="K35" s="901"/>
      <c r="L35" s="901"/>
      <c r="M35" s="901"/>
      <c r="N35" s="408"/>
      <c r="O35" s="215" t="str">
        <f t="shared" si="0"/>
        <v/>
      </c>
      <c r="P35" s="113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898"/>
      <c r="C36" s="899"/>
      <c r="D36" s="102"/>
      <c r="E36" s="900"/>
      <c r="F36" s="901"/>
      <c r="G36" s="901"/>
      <c r="H36" s="901"/>
      <c r="I36" s="901"/>
      <c r="J36" s="901"/>
      <c r="K36" s="901"/>
      <c r="L36" s="901"/>
      <c r="M36" s="901"/>
      <c r="N36" s="408"/>
      <c r="O36" s="215" t="str">
        <f t="shared" si="0"/>
        <v/>
      </c>
      <c r="P36" s="113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898"/>
      <c r="C37" s="899"/>
      <c r="D37" s="102"/>
      <c r="E37" s="900"/>
      <c r="F37" s="901"/>
      <c r="G37" s="901"/>
      <c r="H37" s="901"/>
      <c r="I37" s="901"/>
      <c r="J37" s="901"/>
      <c r="K37" s="901"/>
      <c r="L37" s="901"/>
      <c r="M37" s="901"/>
      <c r="N37" s="408"/>
      <c r="O37" s="215" t="str">
        <f t="shared" si="0"/>
        <v/>
      </c>
      <c r="P37" s="113"/>
      <c r="Q37" s="523"/>
      <c r="R37" s="37"/>
      <c r="S37" s="37"/>
      <c r="T37" s="37"/>
      <c r="U37" s="37"/>
      <c r="V37" s="37"/>
      <c r="W37" s="37"/>
      <c r="X37" s="37"/>
      <c r="Y37" s="37"/>
    </row>
    <row r="38" spans="1:244" ht="24" customHeight="1">
      <c r="A38" s="271"/>
      <c r="B38" s="898"/>
      <c r="C38" s="899"/>
      <c r="D38" s="102"/>
      <c r="E38" s="900"/>
      <c r="F38" s="901"/>
      <c r="G38" s="901"/>
      <c r="H38" s="901"/>
      <c r="I38" s="901"/>
      <c r="J38" s="901"/>
      <c r="K38" s="901"/>
      <c r="L38" s="901"/>
      <c r="M38" s="901"/>
      <c r="N38" s="408"/>
      <c r="O38" s="215" t="str">
        <f t="shared" si="0"/>
        <v/>
      </c>
      <c r="P38" s="113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898"/>
      <c r="C39" s="899"/>
      <c r="D39" s="102"/>
      <c r="E39" s="900"/>
      <c r="F39" s="901"/>
      <c r="G39" s="901"/>
      <c r="H39" s="901"/>
      <c r="I39" s="901"/>
      <c r="J39" s="901"/>
      <c r="K39" s="901"/>
      <c r="L39" s="901"/>
      <c r="M39" s="901"/>
      <c r="N39" s="408"/>
      <c r="O39" s="215" t="str">
        <f t="shared" si="0"/>
        <v/>
      </c>
      <c r="P39" s="113"/>
      <c r="Q39" s="523"/>
      <c r="R39" s="37"/>
      <c r="S39" s="37"/>
      <c r="T39" s="37"/>
      <c r="U39" s="37"/>
      <c r="V39" s="37"/>
      <c r="W39" s="37"/>
      <c r="X39" s="37"/>
      <c r="Y39" s="37"/>
      <c r="II39" s="44"/>
      <c r="IJ39" s="45"/>
    </row>
    <row r="40" spans="1:244" ht="24" customHeight="1">
      <c r="A40" s="271"/>
      <c r="B40" s="898"/>
      <c r="C40" s="899"/>
      <c r="D40" s="102"/>
      <c r="E40" s="900"/>
      <c r="F40" s="901"/>
      <c r="G40" s="901"/>
      <c r="H40" s="901"/>
      <c r="I40" s="901"/>
      <c r="J40" s="901"/>
      <c r="K40" s="901"/>
      <c r="L40" s="901"/>
      <c r="M40" s="901"/>
      <c r="N40" s="408"/>
      <c r="O40" s="215" t="str">
        <f t="shared" si="0"/>
        <v/>
      </c>
      <c r="P40" s="113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898"/>
      <c r="C41" s="899"/>
      <c r="D41" s="102"/>
      <c r="E41" s="900"/>
      <c r="F41" s="901"/>
      <c r="G41" s="901"/>
      <c r="H41" s="901"/>
      <c r="I41" s="901"/>
      <c r="J41" s="901"/>
      <c r="K41" s="901"/>
      <c r="L41" s="901"/>
      <c r="M41" s="901"/>
      <c r="N41" s="408"/>
      <c r="O41" s="215" t="str">
        <f t="shared" si="0"/>
        <v/>
      </c>
      <c r="P41" s="113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898"/>
      <c r="C42" s="899"/>
      <c r="D42" s="102"/>
      <c r="E42" s="900"/>
      <c r="F42" s="901"/>
      <c r="G42" s="901"/>
      <c r="H42" s="901"/>
      <c r="I42" s="901"/>
      <c r="J42" s="901"/>
      <c r="K42" s="901"/>
      <c r="L42" s="901"/>
      <c r="M42" s="901"/>
      <c r="N42" s="408"/>
      <c r="O42" s="215" t="str">
        <f t="shared" si="0"/>
        <v/>
      </c>
      <c r="P42" s="113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898"/>
      <c r="C43" s="899"/>
      <c r="D43" s="102"/>
      <c r="E43" s="900"/>
      <c r="F43" s="901"/>
      <c r="G43" s="901"/>
      <c r="H43" s="901"/>
      <c r="I43" s="901"/>
      <c r="J43" s="901"/>
      <c r="K43" s="901"/>
      <c r="L43" s="901"/>
      <c r="M43" s="901"/>
      <c r="N43" s="408"/>
      <c r="O43" s="215" t="str">
        <f t="shared" si="0"/>
        <v/>
      </c>
      <c r="P43" s="113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898"/>
      <c r="C44" s="899"/>
      <c r="D44" s="102"/>
      <c r="E44" s="900"/>
      <c r="F44" s="901"/>
      <c r="G44" s="901"/>
      <c r="H44" s="901"/>
      <c r="I44" s="901"/>
      <c r="J44" s="901"/>
      <c r="K44" s="901"/>
      <c r="L44" s="901"/>
      <c r="M44" s="901"/>
      <c r="N44" s="408"/>
      <c r="O44" s="215" t="str">
        <f t="shared" si="0"/>
        <v/>
      </c>
      <c r="P44" s="113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898"/>
      <c r="C45" s="899"/>
      <c r="D45" s="102"/>
      <c r="E45" s="900"/>
      <c r="F45" s="901"/>
      <c r="G45" s="901"/>
      <c r="H45" s="901"/>
      <c r="I45" s="901"/>
      <c r="J45" s="901"/>
      <c r="K45" s="901"/>
      <c r="L45" s="901"/>
      <c r="M45" s="901"/>
      <c r="N45" s="408"/>
      <c r="O45" s="215" t="str">
        <f t="shared" si="0"/>
        <v/>
      </c>
      <c r="P45" s="113"/>
      <c r="Q45" s="523"/>
      <c r="R45" s="37"/>
      <c r="S45" s="37"/>
      <c r="T45" s="37"/>
      <c r="U45" s="37"/>
      <c r="V45" s="37"/>
      <c r="W45" s="37"/>
      <c r="X45" s="37"/>
      <c r="Y45" s="37"/>
    </row>
    <row r="46" spans="1:244" ht="24" customHeight="1">
      <c r="A46" s="271"/>
      <c r="B46" s="898"/>
      <c r="C46" s="899"/>
      <c r="D46" s="102"/>
      <c r="E46" s="900"/>
      <c r="F46" s="901"/>
      <c r="G46" s="901"/>
      <c r="H46" s="901"/>
      <c r="I46" s="901"/>
      <c r="J46" s="901"/>
      <c r="K46" s="901"/>
      <c r="L46" s="901"/>
      <c r="M46" s="901"/>
      <c r="N46" s="408"/>
      <c r="O46" s="215" t="str">
        <f t="shared" si="0"/>
        <v/>
      </c>
      <c r="P46" s="113"/>
      <c r="Q46" s="523"/>
      <c r="R46" s="37"/>
      <c r="S46" s="37"/>
      <c r="T46" s="37"/>
      <c r="U46" s="37"/>
      <c r="V46" s="37"/>
      <c r="W46" s="37"/>
      <c r="X46" s="37"/>
      <c r="Y46" s="37"/>
      <c r="II46" s="45"/>
      <c r="IJ46" s="45"/>
    </row>
    <row r="47" spans="1:244" ht="24" customHeight="1">
      <c r="A47" s="271"/>
      <c r="B47" s="898"/>
      <c r="C47" s="899"/>
      <c r="D47" s="102"/>
      <c r="E47" s="900"/>
      <c r="F47" s="901"/>
      <c r="G47" s="901"/>
      <c r="H47" s="901"/>
      <c r="I47" s="901"/>
      <c r="J47" s="901"/>
      <c r="K47" s="901"/>
      <c r="L47" s="901"/>
      <c r="M47" s="901"/>
      <c r="N47" s="408"/>
      <c r="O47" s="215" t="str">
        <f t="shared" si="0"/>
        <v/>
      </c>
      <c r="P47" s="113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898"/>
      <c r="C48" s="899"/>
      <c r="D48" s="102"/>
      <c r="E48" s="900"/>
      <c r="F48" s="901"/>
      <c r="G48" s="901"/>
      <c r="H48" s="901"/>
      <c r="I48" s="901"/>
      <c r="J48" s="901"/>
      <c r="K48" s="901"/>
      <c r="L48" s="901"/>
      <c r="M48" s="901"/>
      <c r="N48" s="408"/>
      <c r="O48" s="215" t="str">
        <f t="shared" si="0"/>
        <v/>
      </c>
      <c r="P48" s="113"/>
      <c r="Q48" s="523"/>
      <c r="R48" s="37"/>
      <c r="S48" s="37"/>
      <c r="T48" s="37"/>
      <c r="U48" s="37"/>
      <c r="V48" s="37"/>
      <c r="W48" s="37"/>
      <c r="X48" s="37"/>
      <c r="Y48" s="37"/>
    </row>
    <row r="49" spans="1:244" ht="24" customHeight="1">
      <c r="A49" s="271"/>
      <c r="B49" s="898"/>
      <c r="C49" s="899"/>
      <c r="D49" s="102"/>
      <c r="E49" s="900"/>
      <c r="F49" s="901"/>
      <c r="G49" s="901"/>
      <c r="H49" s="901"/>
      <c r="I49" s="901"/>
      <c r="J49" s="901"/>
      <c r="K49" s="901"/>
      <c r="L49" s="901"/>
      <c r="M49" s="901"/>
      <c r="N49" s="408"/>
      <c r="O49" s="215" t="str">
        <f t="shared" si="0"/>
        <v/>
      </c>
      <c r="P49" s="113"/>
      <c r="Q49" s="523"/>
      <c r="R49" s="37"/>
      <c r="S49" s="37"/>
      <c r="T49" s="37"/>
      <c r="U49" s="37"/>
      <c r="V49" s="37"/>
      <c r="W49" s="37"/>
      <c r="X49" s="37"/>
      <c r="Y49" s="37"/>
      <c r="II49" s="45"/>
      <c r="IJ49" s="45"/>
    </row>
    <row r="50" spans="1:244" ht="24" customHeight="1">
      <c r="A50" s="271"/>
      <c r="B50" s="898"/>
      <c r="C50" s="899"/>
      <c r="D50" s="102"/>
      <c r="E50" s="900"/>
      <c r="F50" s="901"/>
      <c r="G50" s="901"/>
      <c r="H50" s="901"/>
      <c r="I50" s="901"/>
      <c r="J50" s="901"/>
      <c r="K50" s="901"/>
      <c r="L50" s="901"/>
      <c r="M50" s="901"/>
      <c r="N50" s="408"/>
      <c r="O50" s="215" t="str">
        <f t="shared" si="0"/>
        <v/>
      </c>
      <c r="P50" s="113"/>
      <c r="Q50" s="523"/>
      <c r="R50" s="37"/>
      <c r="S50" s="37"/>
      <c r="T50" s="37"/>
      <c r="U50" s="37"/>
      <c r="V50" s="37"/>
      <c r="W50" s="37"/>
      <c r="X50" s="37"/>
      <c r="Y50" s="37"/>
    </row>
    <row r="51" spans="1:244" ht="24" customHeight="1">
      <c r="A51" s="271"/>
      <c r="B51" s="898"/>
      <c r="C51" s="899"/>
      <c r="D51" s="102"/>
      <c r="E51" s="900"/>
      <c r="F51" s="901"/>
      <c r="G51" s="901"/>
      <c r="H51" s="901"/>
      <c r="I51" s="901"/>
      <c r="J51" s="901"/>
      <c r="K51" s="901"/>
      <c r="L51" s="901"/>
      <c r="M51" s="901"/>
      <c r="N51" s="408"/>
      <c r="O51" s="215" t="str">
        <f t="shared" si="0"/>
        <v/>
      </c>
      <c r="P51" s="113"/>
      <c r="Q51" s="523"/>
      <c r="R51" s="37"/>
      <c r="S51" s="37"/>
      <c r="T51" s="37"/>
      <c r="U51" s="37"/>
      <c r="V51" s="37"/>
      <c r="W51" s="37"/>
      <c r="X51" s="37"/>
      <c r="Y51" s="37"/>
    </row>
    <row r="52" spans="1:244" ht="24" customHeight="1">
      <c r="A52" s="271"/>
      <c r="B52" s="898"/>
      <c r="C52" s="899"/>
      <c r="D52" s="102"/>
      <c r="E52" s="900"/>
      <c r="F52" s="901"/>
      <c r="G52" s="901"/>
      <c r="H52" s="901"/>
      <c r="I52" s="901"/>
      <c r="J52" s="901"/>
      <c r="K52" s="901"/>
      <c r="L52" s="901"/>
      <c r="M52" s="901"/>
      <c r="N52" s="408"/>
      <c r="O52" s="215" t="str">
        <f t="shared" si="0"/>
        <v/>
      </c>
      <c r="P52" s="113"/>
      <c r="Q52" s="523"/>
      <c r="R52" s="37"/>
      <c r="S52" s="37"/>
      <c r="T52" s="37"/>
      <c r="U52" s="37"/>
      <c r="V52" s="37"/>
      <c r="W52" s="37"/>
      <c r="X52" s="37"/>
      <c r="Y52" s="37"/>
    </row>
    <row r="53" spans="1:244" ht="24" customHeight="1">
      <c r="A53" s="271"/>
      <c r="B53" s="898"/>
      <c r="C53" s="899"/>
      <c r="D53" s="102"/>
      <c r="E53" s="900"/>
      <c r="F53" s="901"/>
      <c r="G53" s="901"/>
      <c r="H53" s="901"/>
      <c r="I53" s="901"/>
      <c r="J53" s="901"/>
      <c r="K53" s="901"/>
      <c r="L53" s="901"/>
      <c r="M53" s="901"/>
      <c r="N53" s="408"/>
      <c r="O53" s="215" t="str">
        <f t="shared" si="0"/>
        <v/>
      </c>
      <c r="P53" s="113"/>
      <c r="Q53" s="523"/>
      <c r="R53" s="37"/>
      <c r="S53" s="37"/>
      <c r="T53" s="37"/>
      <c r="U53" s="37"/>
      <c r="V53" s="37"/>
      <c r="W53" s="37"/>
      <c r="X53" s="37"/>
      <c r="Y53" s="37"/>
    </row>
    <row r="54" spans="1:244" ht="24" customHeight="1">
      <c r="A54" s="271"/>
      <c r="B54" s="898"/>
      <c r="C54" s="899"/>
      <c r="D54" s="102"/>
      <c r="E54" s="900"/>
      <c r="F54" s="901"/>
      <c r="G54" s="901"/>
      <c r="H54" s="901"/>
      <c r="I54" s="901"/>
      <c r="J54" s="901"/>
      <c r="K54" s="901"/>
      <c r="L54" s="901"/>
      <c r="M54" s="901"/>
      <c r="N54" s="408"/>
      <c r="O54" s="215" t="str">
        <f t="shared" si="0"/>
        <v/>
      </c>
      <c r="P54" s="113"/>
      <c r="Q54" s="523"/>
      <c r="R54" s="37"/>
      <c r="S54" s="37"/>
      <c r="T54" s="37"/>
      <c r="U54" s="37"/>
      <c r="V54" s="37"/>
      <c r="W54" s="37"/>
      <c r="X54" s="37"/>
      <c r="Y54" s="37"/>
    </row>
    <row r="55" spans="1:244" ht="24" customHeight="1">
      <c r="A55" s="271"/>
      <c r="B55" s="898"/>
      <c r="C55" s="899"/>
      <c r="D55" s="102"/>
      <c r="E55" s="900"/>
      <c r="F55" s="901"/>
      <c r="G55" s="901"/>
      <c r="H55" s="901"/>
      <c r="I55" s="901"/>
      <c r="J55" s="901"/>
      <c r="K55" s="901"/>
      <c r="L55" s="901"/>
      <c r="M55" s="901"/>
      <c r="N55" s="408"/>
      <c r="O55" s="215" t="str">
        <f t="shared" si="0"/>
        <v/>
      </c>
      <c r="P55" s="113"/>
      <c r="Q55" s="523"/>
      <c r="R55" s="37"/>
      <c r="S55" s="37"/>
      <c r="T55" s="37"/>
      <c r="U55" s="37"/>
      <c r="V55" s="37"/>
      <c r="W55" s="37"/>
      <c r="X55" s="37"/>
      <c r="Y55" s="37"/>
    </row>
    <row r="56" spans="1:244" ht="24" customHeight="1">
      <c r="A56" s="271"/>
      <c r="B56" s="898"/>
      <c r="C56" s="899"/>
      <c r="D56" s="102"/>
      <c r="E56" s="900"/>
      <c r="F56" s="901"/>
      <c r="G56" s="901"/>
      <c r="H56" s="901"/>
      <c r="I56" s="901"/>
      <c r="J56" s="901"/>
      <c r="K56" s="901"/>
      <c r="L56" s="901"/>
      <c r="M56" s="901"/>
      <c r="N56" s="408"/>
      <c r="O56" s="215" t="str">
        <f t="shared" si="0"/>
        <v/>
      </c>
      <c r="P56" s="113"/>
      <c r="Q56" s="523"/>
      <c r="R56" s="37"/>
      <c r="S56" s="37"/>
      <c r="T56" s="37"/>
      <c r="U56" s="37"/>
      <c r="V56" s="37"/>
      <c r="W56" s="37"/>
      <c r="X56" s="37"/>
      <c r="Y56" s="37"/>
    </row>
    <row r="57" spans="1:244" ht="24" customHeight="1">
      <c r="A57" s="271"/>
      <c r="B57" s="898"/>
      <c r="C57" s="899"/>
      <c r="D57" s="102"/>
      <c r="E57" s="900"/>
      <c r="F57" s="901"/>
      <c r="G57" s="901"/>
      <c r="H57" s="901"/>
      <c r="I57" s="901"/>
      <c r="J57" s="901"/>
      <c r="K57" s="901"/>
      <c r="L57" s="901"/>
      <c r="M57" s="901"/>
      <c r="N57" s="408"/>
      <c r="O57" s="215" t="str">
        <f t="shared" si="0"/>
        <v/>
      </c>
      <c r="P57" s="113"/>
      <c r="Q57" s="523"/>
      <c r="R57" s="37"/>
      <c r="S57" s="37"/>
      <c r="T57" s="37"/>
      <c r="U57" s="37"/>
      <c r="V57" s="37"/>
      <c r="W57" s="37"/>
      <c r="X57" s="37"/>
      <c r="Y57" s="37"/>
    </row>
    <row r="58" spans="1:244" ht="24" customHeight="1">
      <c r="A58" s="271"/>
      <c r="B58" s="898"/>
      <c r="C58" s="899"/>
      <c r="D58" s="102"/>
      <c r="E58" s="900"/>
      <c r="F58" s="901"/>
      <c r="G58" s="901"/>
      <c r="H58" s="901"/>
      <c r="I58" s="901"/>
      <c r="J58" s="901"/>
      <c r="K58" s="901"/>
      <c r="L58" s="901"/>
      <c r="M58" s="901"/>
      <c r="N58" s="408"/>
      <c r="O58" s="215" t="str">
        <f t="shared" si="0"/>
        <v/>
      </c>
      <c r="P58" s="113"/>
      <c r="Q58" s="523"/>
      <c r="R58" s="37"/>
      <c r="S58" s="37"/>
      <c r="T58" s="37"/>
      <c r="U58" s="37"/>
      <c r="V58" s="37"/>
      <c r="W58" s="37"/>
      <c r="X58" s="37"/>
      <c r="Y58" s="37"/>
    </row>
    <row r="59" spans="1:244" ht="24" customHeight="1">
      <c r="A59" s="271"/>
      <c r="B59" s="898"/>
      <c r="C59" s="899"/>
      <c r="D59" s="102"/>
      <c r="E59" s="900"/>
      <c r="F59" s="901"/>
      <c r="G59" s="901"/>
      <c r="H59" s="901"/>
      <c r="I59" s="901"/>
      <c r="J59" s="901"/>
      <c r="K59" s="901"/>
      <c r="L59" s="901"/>
      <c r="M59" s="901"/>
      <c r="N59" s="408"/>
      <c r="O59" s="215" t="str">
        <f t="shared" si="0"/>
        <v/>
      </c>
      <c r="P59" s="113"/>
      <c r="Q59" s="523"/>
      <c r="R59" s="37"/>
      <c r="S59" s="37"/>
      <c r="T59" s="37"/>
      <c r="U59" s="37"/>
      <c r="V59" s="37"/>
      <c r="W59" s="37"/>
      <c r="X59" s="37"/>
      <c r="Y59" s="37"/>
    </row>
    <row r="60" spans="1:244" s="46" customFormat="1" ht="6" customHeight="1">
      <c r="A60" s="497"/>
      <c r="B60" s="70"/>
      <c r="C60" s="104"/>
      <c r="D60" s="104"/>
      <c r="E60" s="104"/>
      <c r="F60" s="97"/>
      <c r="G60" s="97"/>
      <c r="H60" s="97"/>
      <c r="I60" s="97"/>
      <c r="J60" s="97"/>
      <c r="K60" s="97"/>
      <c r="L60" s="97"/>
      <c r="M60" s="104"/>
      <c r="N60" s="106"/>
      <c r="O60" s="23"/>
      <c r="P60"/>
      <c r="Q60" s="524"/>
      <c r="R60" s="38"/>
      <c r="S60" s="38"/>
      <c r="T60" s="38"/>
      <c r="U60" s="38"/>
      <c r="V60" s="38"/>
      <c r="W60" s="38"/>
      <c r="X60" s="38"/>
      <c r="Y60" s="38"/>
    </row>
    <row r="61" spans="1:244" s="42" customFormat="1" ht="21.75" customHeight="1">
      <c r="A61" s="504"/>
      <c r="B61" s="194" t="s">
        <v>84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552"/>
      <c r="Q61" s="525"/>
      <c r="R61" s="41"/>
      <c r="S61" s="41"/>
      <c r="T61" s="41"/>
      <c r="U61" s="41"/>
      <c r="V61" s="41"/>
      <c r="W61" s="41"/>
      <c r="X61" s="41"/>
      <c r="Y61" s="41"/>
    </row>
    <row r="62" spans="1:244" ht="12.75" customHeight="1">
      <c r="A62" s="497"/>
      <c r="B62" s="131" t="str">
        <f>'1-MPN'!B65</f>
        <v>FAPESP,  MAIO DE 2013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874">
        <v>1</v>
      </c>
      <c r="P62" s="874"/>
      <c r="Q62" s="507"/>
      <c r="R62" s="37"/>
      <c r="S62" s="37"/>
      <c r="T62" s="37"/>
      <c r="U62" s="37"/>
      <c r="V62" s="37"/>
      <c r="W62" s="37"/>
      <c r="X62" s="37"/>
      <c r="Y62" s="37"/>
    </row>
    <row r="63" spans="1:244" ht="18">
      <c r="A63" s="497"/>
      <c r="B63" s="418" t="str">
        <f>B6</f>
        <v>5- SERVIÇOS DE TERCEIROS NO BRASIL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473"/>
      <c r="R63" s="37"/>
      <c r="S63" s="37"/>
      <c r="T63" s="37"/>
      <c r="U63" s="37"/>
      <c r="V63" s="37"/>
      <c r="W63" s="37"/>
      <c r="X63" s="37"/>
      <c r="Y63" s="37"/>
    </row>
    <row r="64" spans="1:244" s="25" customFormat="1" ht="15.75" customHeight="1">
      <c r="A64" s="497"/>
      <c r="B64" s="771" t="s">
        <v>16</v>
      </c>
      <c r="C64" s="909"/>
      <c r="D64" s="770" t="s">
        <v>83</v>
      </c>
      <c r="E64" s="912" t="s">
        <v>8</v>
      </c>
      <c r="F64" s="913"/>
      <c r="G64" s="913"/>
      <c r="H64" s="913"/>
      <c r="I64" s="913"/>
      <c r="J64" s="913"/>
      <c r="K64" s="913"/>
      <c r="L64" s="913"/>
      <c r="M64" s="913"/>
      <c r="N64" s="770" t="s">
        <v>3</v>
      </c>
      <c r="O64" s="918" t="s">
        <v>4</v>
      </c>
      <c r="P64" s="770" t="s">
        <v>2</v>
      </c>
      <c r="Q64" s="257"/>
      <c r="R64" s="2"/>
      <c r="S64" s="2"/>
      <c r="T64" s="2"/>
      <c r="U64" s="2"/>
      <c r="V64" s="2"/>
      <c r="W64" s="2"/>
      <c r="X64" s="2"/>
      <c r="Y64" s="2"/>
    </row>
    <row r="65" spans="1:244" s="65" customFormat="1" ht="14.25" customHeight="1">
      <c r="A65" s="504"/>
      <c r="B65" s="910"/>
      <c r="C65" s="911"/>
      <c r="D65" s="908"/>
      <c r="E65" s="914"/>
      <c r="F65" s="915"/>
      <c r="G65" s="915"/>
      <c r="H65" s="915"/>
      <c r="I65" s="915"/>
      <c r="J65" s="915"/>
      <c r="K65" s="915"/>
      <c r="L65" s="915"/>
      <c r="M65" s="915"/>
      <c r="N65" s="908"/>
      <c r="O65" s="919"/>
      <c r="P65" s="908"/>
      <c r="Q65" s="258"/>
      <c r="R65" s="64"/>
      <c r="S65" s="64"/>
      <c r="T65" s="64"/>
      <c r="U65" s="64"/>
      <c r="V65" s="64"/>
      <c r="W65" s="64"/>
      <c r="X65" s="64"/>
      <c r="Y65" s="64"/>
    </row>
    <row r="66" spans="1:244" ht="24" customHeight="1">
      <c r="A66" s="271"/>
      <c r="B66" s="898"/>
      <c r="C66" s="899"/>
      <c r="D66" s="102"/>
      <c r="E66" s="900"/>
      <c r="F66" s="901"/>
      <c r="G66" s="901"/>
      <c r="H66" s="901"/>
      <c r="I66" s="901"/>
      <c r="J66" s="901"/>
      <c r="K66" s="901"/>
      <c r="L66" s="901"/>
      <c r="M66" s="901"/>
      <c r="N66" s="408"/>
      <c r="O66" s="215" t="str">
        <f t="shared" ref="O66:O110" si="1">IF(N66*D66=0,"",N66*D66)</f>
        <v/>
      </c>
      <c r="P66" s="113"/>
      <c r="Q66" s="523"/>
      <c r="R66" s="37"/>
      <c r="S66" s="37"/>
      <c r="T66" s="37"/>
      <c r="U66" s="37"/>
      <c r="V66" s="37"/>
      <c r="W66" s="37"/>
      <c r="X66" s="37"/>
      <c r="Y66" s="37"/>
      <c r="II66" s="44"/>
      <c r="IJ66" s="45"/>
    </row>
    <row r="67" spans="1:244" ht="24" customHeight="1">
      <c r="A67" s="271"/>
      <c r="B67" s="898"/>
      <c r="C67" s="899"/>
      <c r="D67" s="102"/>
      <c r="E67" s="900"/>
      <c r="F67" s="901"/>
      <c r="G67" s="901"/>
      <c r="H67" s="901"/>
      <c r="I67" s="901"/>
      <c r="J67" s="901"/>
      <c r="K67" s="901"/>
      <c r="L67" s="901"/>
      <c r="M67" s="901"/>
      <c r="N67" s="408"/>
      <c r="O67" s="215" t="str">
        <f t="shared" si="1"/>
        <v/>
      </c>
      <c r="P67" s="113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898"/>
      <c r="C68" s="899"/>
      <c r="D68" s="102"/>
      <c r="E68" s="900"/>
      <c r="F68" s="901"/>
      <c r="G68" s="901"/>
      <c r="H68" s="901"/>
      <c r="I68" s="901"/>
      <c r="J68" s="901"/>
      <c r="K68" s="901"/>
      <c r="L68" s="901"/>
      <c r="M68" s="901"/>
      <c r="N68" s="408"/>
      <c r="O68" s="215" t="str">
        <f t="shared" si="1"/>
        <v/>
      </c>
      <c r="P68" s="113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898"/>
      <c r="C69" s="899"/>
      <c r="D69" s="102"/>
      <c r="E69" s="900"/>
      <c r="F69" s="901"/>
      <c r="G69" s="901"/>
      <c r="H69" s="901"/>
      <c r="I69" s="901"/>
      <c r="J69" s="901"/>
      <c r="K69" s="901"/>
      <c r="L69" s="901"/>
      <c r="M69" s="901"/>
      <c r="N69" s="408"/>
      <c r="O69" s="215" t="str">
        <f t="shared" si="1"/>
        <v/>
      </c>
      <c r="P69" s="113"/>
      <c r="Q69" s="523"/>
      <c r="R69" s="37"/>
      <c r="S69" s="37"/>
      <c r="T69" s="37"/>
      <c r="U69" s="37"/>
      <c r="V69" s="37"/>
      <c r="W69" s="37"/>
      <c r="X69" s="37"/>
      <c r="Y69" s="37"/>
    </row>
    <row r="70" spans="1:244" ht="24" customHeight="1">
      <c r="A70" s="271"/>
      <c r="B70" s="898"/>
      <c r="C70" s="899"/>
      <c r="D70" s="102"/>
      <c r="E70" s="900"/>
      <c r="F70" s="901"/>
      <c r="G70" s="901"/>
      <c r="H70" s="901"/>
      <c r="I70" s="901"/>
      <c r="J70" s="901"/>
      <c r="K70" s="901"/>
      <c r="L70" s="901"/>
      <c r="M70" s="901"/>
      <c r="N70" s="408"/>
      <c r="O70" s="215" t="str">
        <f t="shared" si="1"/>
        <v/>
      </c>
      <c r="P70" s="113"/>
      <c r="Q70" s="523"/>
      <c r="R70" s="37"/>
      <c r="S70" s="37"/>
      <c r="T70" s="37"/>
      <c r="U70" s="37"/>
      <c r="V70" s="37"/>
      <c r="W70" s="37"/>
      <c r="X70" s="37"/>
      <c r="Y70" s="37"/>
      <c r="II70" s="45"/>
      <c r="IJ70" s="45"/>
    </row>
    <row r="71" spans="1:244" ht="24" customHeight="1">
      <c r="A71" s="271"/>
      <c r="B71" s="898"/>
      <c r="C71" s="899"/>
      <c r="D71" s="102"/>
      <c r="E71" s="900"/>
      <c r="F71" s="901"/>
      <c r="G71" s="901"/>
      <c r="H71" s="901"/>
      <c r="I71" s="901"/>
      <c r="J71" s="901"/>
      <c r="K71" s="901"/>
      <c r="L71" s="901"/>
      <c r="M71" s="901"/>
      <c r="N71" s="408"/>
      <c r="O71" s="215" t="str">
        <f t="shared" si="1"/>
        <v/>
      </c>
      <c r="P71" s="113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898"/>
      <c r="C72" s="899"/>
      <c r="D72" s="102"/>
      <c r="E72" s="900"/>
      <c r="F72" s="901"/>
      <c r="G72" s="901"/>
      <c r="H72" s="901"/>
      <c r="I72" s="901"/>
      <c r="J72" s="901"/>
      <c r="K72" s="901"/>
      <c r="L72" s="901"/>
      <c r="M72" s="901"/>
      <c r="N72" s="408"/>
      <c r="O72" s="215" t="str">
        <f t="shared" si="1"/>
        <v/>
      </c>
      <c r="P72" s="113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898"/>
      <c r="C73" s="899"/>
      <c r="D73" s="102"/>
      <c r="E73" s="900"/>
      <c r="F73" s="901"/>
      <c r="G73" s="901"/>
      <c r="H73" s="901"/>
      <c r="I73" s="901"/>
      <c r="J73" s="901"/>
      <c r="K73" s="901"/>
      <c r="L73" s="901"/>
      <c r="M73" s="901"/>
      <c r="N73" s="408"/>
      <c r="O73" s="215" t="str">
        <f t="shared" si="1"/>
        <v/>
      </c>
      <c r="P73" s="113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898"/>
      <c r="C74" s="899"/>
      <c r="D74" s="102"/>
      <c r="E74" s="900"/>
      <c r="F74" s="901"/>
      <c r="G74" s="901"/>
      <c r="H74" s="901"/>
      <c r="I74" s="901"/>
      <c r="J74" s="901"/>
      <c r="K74" s="901"/>
      <c r="L74" s="901"/>
      <c r="M74" s="901"/>
      <c r="N74" s="408"/>
      <c r="O74" s="215" t="str">
        <f t="shared" si="1"/>
        <v/>
      </c>
      <c r="P74" s="113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898"/>
      <c r="C75" s="899"/>
      <c r="D75" s="102"/>
      <c r="E75" s="900"/>
      <c r="F75" s="901"/>
      <c r="G75" s="901"/>
      <c r="H75" s="901"/>
      <c r="I75" s="901"/>
      <c r="J75" s="901"/>
      <c r="K75" s="901"/>
      <c r="L75" s="901"/>
      <c r="M75" s="901"/>
      <c r="N75" s="408"/>
      <c r="O75" s="215" t="str">
        <f t="shared" si="1"/>
        <v/>
      </c>
      <c r="P75" s="113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898"/>
      <c r="C76" s="899"/>
      <c r="D76" s="102"/>
      <c r="E76" s="900"/>
      <c r="F76" s="901"/>
      <c r="G76" s="901"/>
      <c r="H76" s="901"/>
      <c r="I76" s="901"/>
      <c r="J76" s="901"/>
      <c r="K76" s="901"/>
      <c r="L76" s="901"/>
      <c r="M76" s="901"/>
      <c r="N76" s="408"/>
      <c r="O76" s="215" t="str">
        <f t="shared" si="1"/>
        <v/>
      </c>
      <c r="P76" s="113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898"/>
      <c r="C77" s="899"/>
      <c r="D77" s="102"/>
      <c r="E77" s="900"/>
      <c r="F77" s="901"/>
      <c r="G77" s="901"/>
      <c r="H77" s="901"/>
      <c r="I77" s="901"/>
      <c r="J77" s="901"/>
      <c r="K77" s="901"/>
      <c r="L77" s="901"/>
      <c r="M77" s="901"/>
      <c r="N77" s="408"/>
      <c r="O77" s="215" t="str">
        <f t="shared" si="1"/>
        <v/>
      </c>
      <c r="P77" s="113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898"/>
      <c r="C78" s="899"/>
      <c r="D78" s="102"/>
      <c r="E78" s="900"/>
      <c r="F78" s="901"/>
      <c r="G78" s="901"/>
      <c r="H78" s="901"/>
      <c r="I78" s="901"/>
      <c r="J78" s="901"/>
      <c r="K78" s="901"/>
      <c r="L78" s="901"/>
      <c r="M78" s="901"/>
      <c r="N78" s="408"/>
      <c r="O78" s="215" t="str">
        <f t="shared" si="1"/>
        <v/>
      </c>
      <c r="P78" s="113"/>
      <c r="Q78" s="523"/>
      <c r="R78" s="37"/>
      <c r="S78" s="37"/>
      <c r="T78" s="37"/>
      <c r="U78" s="37"/>
      <c r="V78" s="37"/>
      <c r="W78" s="37"/>
      <c r="X78" s="37"/>
      <c r="Y78" s="37"/>
    </row>
    <row r="79" spans="1:244" ht="24" customHeight="1">
      <c r="A79" s="271"/>
      <c r="B79" s="898"/>
      <c r="C79" s="899"/>
      <c r="D79" s="102"/>
      <c r="E79" s="900"/>
      <c r="F79" s="901"/>
      <c r="G79" s="901"/>
      <c r="H79" s="901"/>
      <c r="I79" s="901"/>
      <c r="J79" s="901"/>
      <c r="K79" s="901"/>
      <c r="L79" s="901"/>
      <c r="M79" s="901"/>
      <c r="N79" s="408"/>
      <c r="O79" s="215" t="str">
        <f t="shared" si="1"/>
        <v/>
      </c>
      <c r="P79" s="113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898"/>
      <c r="C80" s="899"/>
      <c r="D80" s="102"/>
      <c r="E80" s="900"/>
      <c r="F80" s="901"/>
      <c r="G80" s="901"/>
      <c r="H80" s="901"/>
      <c r="I80" s="901"/>
      <c r="J80" s="901"/>
      <c r="K80" s="901"/>
      <c r="L80" s="901"/>
      <c r="M80" s="901"/>
      <c r="N80" s="408"/>
      <c r="O80" s="215" t="str">
        <f t="shared" si="1"/>
        <v/>
      </c>
      <c r="P80" s="113"/>
      <c r="Q80" s="523"/>
      <c r="R80" s="37"/>
      <c r="S80" s="37"/>
      <c r="T80" s="37"/>
      <c r="U80" s="37"/>
      <c r="V80" s="37"/>
      <c r="W80" s="37"/>
      <c r="X80" s="37"/>
      <c r="Y80" s="37"/>
      <c r="II80" s="44"/>
      <c r="IJ80" s="45"/>
    </row>
    <row r="81" spans="1:244" ht="24" customHeight="1">
      <c r="A81" s="271"/>
      <c r="B81" s="898"/>
      <c r="C81" s="899"/>
      <c r="D81" s="102"/>
      <c r="E81" s="900"/>
      <c r="F81" s="901"/>
      <c r="G81" s="901"/>
      <c r="H81" s="901"/>
      <c r="I81" s="901"/>
      <c r="J81" s="901"/>
      <c r="K81" s="901"/>
      <c r="L81" s="901"/>
      <c r="M81" s="901"/>
      <c r="N81" s="408"/>
      <c r="O81" s="215" t="str">
        <f t="shared" si="1"/>
        <v/>
      </c>
      <c r="P81" s="113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898"/>
      <c r="C82" s="899"/>
      <c r="D82" s="102"/>
      <c r="E82" s="900"/>
      <c r="F82" s="901"/>
      <c r="G82" s="901"/>
      <c r="H82" s="901"/>
      <c r="I82" s="901"/>
      <c r="J82" s="901"/>
      <c r="K82" s="901"/>
      <c r="L82" s="901"/>
      <c r="M82" s="901"/>
      <c r="N82" s="408"/>
      <c r="O82" s="215" t="str">
        <f t="shared" si="1"/>
        <v/>
      </c>
      <c r="P82" s="113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898"/>
      <c r="C83" s="899"/>
      <c r="D83" s="102"/>
      <c r="E83" s="900"/>
      <c r="F83" s="901"/>
      <c r="G83" s="901"/>
      <c r="H83" s="901"/>
      <c r="I83" s="901"/>
      <c r="J83" s="901"/>
      <c r="K83" s="901"/>
      <c r="L83" s="901"/>
      <c r="M83" s="901"/>
      <c r="N83" s="408"/>
      <c r="O83" s="215" t="str">
        <f t="shared" si="1"/>
        <v/>
      </c>
      <c r="P83" s="113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898"/>
      <c r="C84" s="899"/>
      <c r="D84" s="102"/>
      <c r="E84" s="900"/>
      <c r="F84" s="901"/>
      <c r="G84" s="901"/>
      <c r="H84" s="901"/>
      <c r="I84" s="901"/>
      <c r="J84" s="901"/>
      <c r="K84" s="901"/>
      <c r="L84" s="901"/>
      <c r="M84" s="901"/>
      <c r="N84" s="408"/>
      <c r="O84" s="215" t="str">
        <f t="shared" si="1"/>
        <v/>
      </c>
      <c r="P84" s="113"/>
      <c r="Q84" s="523"/>
      <c r="R84" s="37"/>
      <c r="S84" s="37"/>
      <c r="T84" s="37"/>
      <c r="U84" s="37"/>
      <c r="V84" s="37"/>
      <c r="W84" s="37"/>
      <c r="X84" s="37"/>
      <c r="Y84" s="37"/>
    </row>
    <row r="85" spans="1:244" ht="24" customHeight="1">
      <c r="A85" s="271"/>
      <c r="B85" s="898"/>
      <c r="C85" s="899"/>
      <c r="D85" s="102"/>
      <c r="E85" s="900"/>
      <c r="F85" s="901"/>
      <c r="G85" s="901"/>
      <c r="H85" s="901"/>
      <c r="I85" s="901"/>
      <c r="J85" s="901"/>
      <c r="K85" s="901"/>
      <c r="L85" s="901"/>
      <c r="M85" s="901"/>
      <c r="N85" s="408"/>
      <c r="O85" s="215" t="str">
        <f t="shared" si="1"/>
        <v/>
      </c>
      <c r="P85" s="113"/>
      <c r="Q85" s="523"/>
      <c r="R85" s="37"/>
      <c r="S85" s="37"/>
      <c r="T85" s="37"/>
      <c r="U85" s="37"/>
      <c r="V85" s="37"/>
      <c r="W85" s="37"/>
      <c r="X85" s="37"/>
      <c r="Y85" s="37"/>
      <c r="II85" s="45"/>
      <c r="IJ85" s="45"/>
    </row>
    <row r="86" spans="1:244" ht="24" customHeight="1">
      <c r="A86" s="271"/>
      <c r="B86" s="898"/>
      <c r="C86" s="899"/>
      <c r="D86" s="102"/>
      <c r="E86" s="900"/>
      <c r="F86" s="901"/>
      <c r="G86" s="901"/>
      <c r="H86" s="901"/>
      <c r="I86" s="901"/>
      <c r="J86" s="901"/>
      <c r="K86" s="901"/>
      <c r="L86" s="901"/>
      <c r="M86" s="901"/>
      <c r="N86" s="408"/>
      <c r="O86" s="215" t="str">
        <f t="shared" si="1"/>
        <v/>
      </c>
      <c r="P86" s="113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898"/>
      <c r="C87" s="899"/>
      <c r="D87" s="102"/>
      <c r="E87" s="900"/>
      <c r="F87" s="901"/>
      <c r="G87" s="901"/>
      <c r="H87" s="901"/>
      <c r="I87" s="901"/>
      <c r="J87" s="901"/>
      <c r="K87" s="901"/>
      <c r="L87" s="901"/>
      <c r="M87" s="901"/>
      <c r="N87" s="408"/>
      <c r="O87" s="215" t="str">
        <f t="shared" si="1"/>
        <v/>
      </c>
      <c r="P87" s="113"/>
      <c r="Q87" s="523"/>
      <c r="R87" s="37"/>
      <c r="S87" s="37"/>
      <c r="T87" s="37"/>
      <c r="U87" s="37"/>
      <c r="V87" s="37"/>
      <c r="W87" s="37"/>
      <c r="X87" s="37"/>
      <c r="Y87" s="37"/>
    </row>
    <row r="88" spans="1:244" ht="24" customHeight="1">
      <c r="A88" s="271"/>
      <c r="B88" s="898"/>
      <c r="C88" s="899"/>
      <c r="D88" s="102"/>
      <c r="E88" s="900"/>
      <c r="F88" s="901"/>
      <c r="G88" s="901"/>
      <c r="H88" s="901"/>
      <c r="I88" s="901"/>
      <c r="J88" s="901"/>
      <c r="K88" s="901"/>
      <c r="L88" s="901"/>
      <c r="M88" s="901"/>
      <c r="N88" s="408"/>
      <c r="O88" s="215" t="str">
        <f t="shared" si="1"/>
        <v/>
      </c>
      <c r="P88" s="113"/>
      <c r="Q88" s="523"/>
      <c r="R88" s="37"/>
      <c r="S88" s="37"/>
      <c r="T88" s="37"/>
      <c r="U88" s="37"/>
      <c r="V88" s="37"/>
      <c r="W88" s="37"/>
      <c r="X88" s="37"/>
      <c r="Y88" s="37"/>
      <c r="II88" s="45"/>
      <c r="IJ88" s="45"/>
    </row>
    <row r="89" spans="1:244" ht="24" customHeight="1">
      <c r="A89" s="271"/>
      <c r="B89" s="898"/>
      <c r="C89" s="899"/>
      <c r="D89" s="102"/>
      <c r="E89" s="900"/>
      <c r="F89" s="901"/>
      <c r="G89" s="901"/>
      <c r="H89" s="901"/>
      <c r="I89" s="901"/>
      <c r="J89" s="901"/>
      <c r="K89" s="901"/>
      <c r="L89" s="901"/>
      <c r="M89" s="901"/>
      <c r="N89" s="408"/>
      <c r="O89" s="215" t="str">
        <f t="shared" si="1"/>
        <v/>
      </c>
      <c r="P89" s="113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898"/>
      <c r="C90" s="899"/>
      <c r="D90" s="102"/>
      <c r="E90" s="900"/>
      <c r="F90" s="901"/>
      <c r="G90" s="901"/>
      <c r="H90" s="901"/>
      <c r="I90" s="901"/>
      <c r="J90" s="901"/>
      <c r="K90" s="901"/>
      <c r="L90" s="901"/>
      <c r="M90" s="901"/>
      <c r="N90" s="408"/>
      <c r="O90" s="215" t="str">
        <f t="shared" si="1"/>
        <v/>
      </c>
      <c r="P90" s="113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898"/>
      <c r="C91" s="899"/>
      <c r="D91" s="102"/>
      <c r="E91" s="900"/>
      <c r="F91" s="901"/>
      <c r="G91" s="901"/>
      <c r="H91" s="901"/>
      <c r="I91" s="901"/>
      <c r="J91" s="901"/>
      <c r="K91" s="901"/>
      <c r="L91" s="901"/>
      <c r="M91" s="901"/>
      <c r="N91" s="408"/>
      <c r="O91" s="215" t="str">
        <f t="shared" si="1"/>
        <v/>
      </c>
      <c r="P91" s="113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898"/>
      <c r="C92" s="899"/>
      <c r="D92" s="102"/>
      <c r="E92" s="900"/>
      <c r="F92" s="901"/>
      <c r="G92" s="901"/>
      <c r="H92" s="901"/>
      <c r="I92" s="901"/>
      <c r="J92" s="901"/>
      <c r="K92" s="901"/>
      <c r="L92" s="901"/>
      <c r="M92" s="901"/>
      <c r="N92" s="408"/>
      <c r="O92" s="215" t="str">
        <f t="shared" si="1"/>
        <v/>
      </c>
      <c r="P92" s="113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898"/>
      <c r="C93" s="899"/>
      <c r="D93" s="102"/>
      <c r="E93" s="900"/>
      <c r="F93" s="901"/>
      <c r="G93" s="901"/>
      <c r="H93" s="901"/>
      <c r="I93" s="901"/>
      <c r="J93" s="901"/>
      <c r="K93" s="901"/>
      <c r="L93" s="901"/>
      <c r="M93" s="901"/>
      <c r="N93" s="408"/>
      <c r="O93" s="215" t="str">
        <f t="shared" si="1"/>
        <v/>
      </c>
      <c r="P93" s="113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898"/>
      <c r="C94" s="899"/>
      <c r="D94" s="102"/>
      <c r="E94" s="900"/>
      <c r="F94" s="901"/>
      <c r="G94" s="901"/>
      <c r="H94" s="901"/>
      <c r="I94" s="901"/>
      <c r="J94" s="901"/>
      <c r="K94" s="901"/>
      <c r="L94" s="901"/>
      <c r="M94" s="901"/>
      <c r="N94" s="408"/>
      <c r="O94" s="215" t="str">
        <f t="shared" si="1"/>
        <v/>
      </c>
      <c r="P94" s="113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898"/>
      <c r="C95" s="899"/>
      <c r="D95" s="102"/>
      <c r="E95" s="900"/>
      <c r="F95" s="901"/>
      <c r="G95" s="901"/>
      <c r="H95" s="901"/>
      <c r="I95" s="901"/>
      <c r="J95" s="901"/>
      <c r="K95" s="901"/>
      <c r="L95" s="901"/>
      <c r="M95" s="901"/>
      <c r="N95" s="408"/>
      <c r="O95" s="215" t="str">
        <f t="shared" si="1"/>
        <v/>
      </c>
      <c r="P95" s="113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898"/>
      <c r="C96" s="899"/>
      <c r="D96" s="102"/>
      <c r="E96" s="900"/>
      <c r="F96" s="901"/>
      <c r="G96" s="901"/>
      <c r="H96" s="901"/>
      <c r="I96" s="901"/>
      <c r="J96" s="901"/>
      <c r="K96" s="901"/>
      <c r="L96" s="901"/>
      <c r="M96" s="901"/>
      <c r="N96" s="408"/>
      <c r="O96" s="215" t="str">
        <f t="shared" si="1"/>
        <v/>
      </c>
      <c r="P96" s="113"/>
      <c r="Q96" s="523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71"/>
      <c r="B97" s="898"/>
      <c r="C97" s="899"/>
      <c r="D97" s="102"/>
      <c r="E97" s="900"/>
      <c r="F97" s="901"/>
      <c r="G97" s="901"/>
      <c r="H97" s="901"/>
      <c r="I97" s="901"/>
      <c r="J97" s="901"/>
      <c r="K97" s="901"/>
      <c r="L97" s="901"/>
      <c r="M97" s="901"/>
      <c r="N97" s="408"/>
      <c r="O97" s="215" t="str">
        <f t="shared" si="1"/>
        <v/>
      </c>
      <c r="P97" s="113"/>
      <c r="Q97" s="523"/>
      <c r="R97" s="37"/>
      <c r="S97" s="37"/>
      <c r="T97" s="37"/>
      <c r="U97" s="37"/>
      <c r="V97" s="37"/>
      <c r="W97" s="37"/>
      <c r="X97" s="37"/>
      <c r="Y97" s="37"/>
      <c r="II97" s="45"/>
      <c r="IJ97" s="45"/>
    </row>
    <row r="98" spans="1:244" ht="24" customHeight="1">
      <c r="A98" s="271"/>
      <c r="B98" s="898"/>
      <c r="C98" s="899"/>
      <c r="D98" s="102"/>
      <c r="E98" s="900"/>
      <c r="F98" s="901"/>
      <c r="G98" s="901"/>
      <c r="H98" s="901"/>
      <c r="I98" s="901"/>
      <c r="J98" s="901"/>
      <c r="K98" s="901"/>
      <c r="L98" s="901"/>
      <c r="M98" s="901"/>
      <c r="N98" s="408"/>
      <c r="O98" s="215" t="str">
        <f t="shared" si="1"/>
        <v/>
      </c>
      <c r="P98" s="113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898"/>
      <c r="C99" s="899"/>
      <c r="D99" s="102"/>
      <c r="E99" s="900"/>
      <c r="F99" s="901"/>
      <c r="G99" s="901"/>
      <c r="H99" s="901"/>
      <c r="I99" s="901"/>
      <c r="J99" s="901"/>
      <c r="K99" s="901"/>
      <c r="L99" s="901"/>
      <c r="M99" s="901"/>
      <c r="N99" s="408"/>
      <c r="O99" s="215" t="str">
        <f t="shared" si="1"/>
        <v/>
      </c>
      <c r="P99" s="113"/>
      <c r="Q99" s="523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71"/>
      <c r="B100" s="898"/>
      <c r="C100" s="899"/>
      <c r="D100" s="102"/>
      <c r="E100" s="900"/>
      <c r="F100" s="901"/>
      <c r="G100" s="901"/>
      <c r="H100" s="901"/>
      <c r="I100" s="901"/>
      <c r="J100" s="901"/>
      <c r="K100" s="901"/>
      <c r="L100" s="901"/>
      <c r="M100" s="901"/>
      <c r="N100" s="408"/>
      <c r="O100" s="215" t="str">
        <f t="shared" si="1"/>
        <v/>
      </c>
      <c r="P100" s="113"/>
      <c r="Q100" s="523"/>
      <c r="R100" s="37"/>
      <c r="S100" s="37"/>
      <c r="T100" s="37"/>
      <c r="U100" s="37"/>
      <c r="V100" s="37"/>
      <c r="W100" s="37"/>
      <c r="X100" s="37"/>
      <c r="Y100" s="37"/>
      <c r="II100" s="45"/>
      <c r="IJ100" s="45"/>
    </row>
    <row r="101" spans="1:244" ht="24" customHeight="1">
      <c r="A101" s="271"/>
      <c r="B101" s="898"/>
      <c r="C101" s="899"/>
      <c r="D101" s="102"/>
      <c r="E101" s="900"/>
      <c r="F101" s="901"/>
      <c r="G101" s="901"/>
      <c r="H101" s="901"/>
      <c r="I101" s="901"/>
      <c r="J101" s="901"/>
      <c r="K101" s="901"/>
      <c r="L101" s="901"/>
      <c r="M101" s="901"/>
      <c r="N101" s="408"/>
      <c r="O101" s="215" t="str">
        <f t="shared" si="1"/>
        <v/>
      </c>
      <c r="P101" s="113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898"/>
      <c r="C102" s="899"/>
      <c r="D102" s="102"/>
      <c r="E102" s="900"/>
      <c r="F102" s="901"/>
      <c r="G102" s="901"/>
      <c r="H102" s="901"/>
      <c r="I102" s="901"/>
      <c r="J102" s="901"/>
      <c r="K102" s="901"/>
      <c r="L102" s="901"/>
      <c r="M102" s="901"/>
      <c r="N102" s="408"/>
      <c r="O102" s="215" t="str">
        <f t="shared" si="1"/>
        <v/>
      </c>
      <c r="P102" s="113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898"/>
      <c r="C103" s="899"/>
      <c r="D103" s="102"/>
      <c r="E103" s="900"/>
      <c r="F103" s="901"/>
      <c r="G103" s="901"/>
      <c r="H103" s="901"/>
      <c r="I103" s="901"/>
      <c r="J103" s="901"/>
      <c r="K103" s="901"/>
      <c r="L103" s="901"/>
      <c r="M103" s="901"/>
      <c r="N103" s="408"/>
      <c r="O103" s="215" t="str">
        <f t="shared" si="1"/>
        <v/>
      </c>
      <c r="P103" s="113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898"/>
      <c r="C104" s="899"/>
      <c r="D104" s="102"/>
      <c r="E104" s="900"/>
      <c r="F104" s="901"/>
      <c r="G104" s="901"/>
      <c r="H104" s="901"/>
      <c r="I104" s="901"/>
      <c r="J104" s="901"/>
      <c r="K104" s="901"/>
      <c r="L104" s="901"/>
      <c r="M104" s="901"/>
      <c r="N104" s="408"/>
      <c r="O104" s="215" t="str">
        <f t="shared" si="1"/>
        <v/>
      </c>
      <c r="P104" s="113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898"/>
      <c r="C105" s="899"/>
      <c r="D105" s="102"/>
      <c r="E105" s="900"/>
      <c r="F105" s="901"/>
      <c r="G105" s="901"/>
      <c r="H105" s="901"/>
      <c r="I105" s="901"/>
      <c r="J105" s="901"/>
      <c r="K105" s="901"/>
      <c r="L105" s="901"/>
      <c r="M105" s="901"/>
      <c r="N105" s="408"/>
      <c r="O105" s="215" t="str">
        <f t="shared" si="1"/>
        <v/>
      </c>
      <c r="P105" s="113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898"/>
      <c r="C106" s="899"/>
      <c r="D106" s="102"/>
      <c r="E106" s="900"/>
      <c r="F106" s="901"/>
      <c r="G106" s="901"/>
      <c r="H106" s="901"/>
      <c r="I106" s="901"/>
      <c r="J106" s="901"/>
      <c r="K106" s="901"/>
      <c r="L106" s="901"/>
      <c r="M106" s="901"/>
      <c r="N106" s="408"/>
      <c r="O106" s="215" t="str">
        <f t="shared" si="1"/>
        <v/>
      </c>
      <c r="P106" s="113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898"/>
      <c r="C107" s="899"/>
      <c r="D107" s="102"/>
      <c r="E107" s="900"/>
      <c r="F107" s="901"/>
      <c r="G107" s="901"/>
      <c r="H107" s="901"/>
      <c r="I107" s="901"/>
      <c r="J107" s="901"/>
      <c r="K107" s="901"/>
      <c r="L107" s="901"/>
      <c r="M107" s="901"/>
      <c r="N107" s="408"/>
      <c r="O107" s="215" t="str">
        <f t="shared" si="1"/>
        <v/>
      </c>
      <c r="P107" s="113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898"/>
      <c r="C108" s="899"/>
      <c r="D108" s="102"/>
      <c r="E108" s="900"/>
      <c r="F108" s="901"/>
      <c r="G108" s="901"/>
      <c r="H108" s="901"/>
      <c r="I108" s="901"/>
      <c r="J108" s="901"/>
      <c r="K108" s="901"/>
      <c r="L108" s="901"/>
      <c r="M108" s="901"/>
      <c r="N108" s="408"/>
      <c r="O108" s="215" t="str">
        <f t="shared" si="1"/>
        <v/>
      </c>
      <c r="P108" s="113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898"/>
      <c r="C109" s="899"/>
      <c r="D109" s="102"/>
      <c r="E109" s="900"/>
      <c r="F109" s="901"/>
      <c r="G109" s="901"/>
      <c r="H109" s="901"/>
      <c r="I109" s="901"/>
      <c r="J109" s="901"/>
      <c r="K109" s="901"/>
      <c r="L109" s="901"/>
      <c r="M109" s="901"/>
      <c r="N109" s="408"/>
      <c r="O109" s="215" t="str">
        <f t="shared" si="1"/>
        <v/>
      </c>
      <c r="P109" s="113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ht="24" customHeight="1">
      <c r="A110" s="271"/>
      <c r="B110" s="898"/>
      <c r="C110" s="899"/>
      <c r="D110" s="118"/>
      <c r="E110" s="900"/>
      <c r="F110" s="901"/>
      <c r="G110" s="901"/>
      <c r="H110" s="901"/>
      <c r="I110" s="901"/>
      <c r="J110" s="901"/>
      <c r="K110" s="901"/>
      <c r="L110" s="901"/>
      <c r="M110" s="901"/>
      <c r="N110" s="408"/>
      <c r="O110" s="215" t="str">
        <f t="shared" si="1"/>
        <v/>
      </c>
      <c r="P110" s="113"/>
      <c r="Q110" s="523"/>
      <c r="R110" s="37"/>
      <c r="S110" s="37"/>
      <c r="T110" s="37"/>
      <c r="U110" s="37"/>
      <c r="V110" s="37"/>
      <c r="W110" s="37"/>
      <c r="X110" s="37"/>
      <c r="Y110" s="37"/>
    </row>
    <row r="111" spans="1:244" s="46" customFormat="1" ht="6" customHeight="1">
      <c r="A111" s="497"/>
      <c r="B111" s="70"/>
      <c r="C111" s="104"/>
      <c r="D111" s="104"/>
      <c r="E111" s="104"/>
      <c r="F111" s="97"/>
      <c r="G111" s="97"/>
      <c r="H111" s="97"/>
      <c r="I111" s="97"/>
      <c r="J111" s="97"/>
      <c r="K111" s="97"/>
      <c r="L111" s="97"/>
      <c r="M111" s="104"/>
      <c r="N111" s="106"/>
      <c r="O111" s="23"/>
      <c r="P111"/>
      <c r="Q111" s="524"/>
      <c r="R111" s="38"/>
      <c r="S111" s="38"/>
      <c r="T111" s="38"/>
      <c r="U111" s="38"/>
      <c r="V111" s="38"/>
      <c r="W111" s="38"/>
      <c r="X111" s="38"/>
      <c r="Y111" s="38"/>
    </row>
    <row r="112" spans="1:244" s="42" customFormat="1" ht="21.75" customHeight="1">
      <c r="A112" s="504"/>
      <c r="B112" s="194" t="s">
        <v>84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552"/>
      <c r="Q112" s="525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>
      <c r="A113" s="497"/>
      <c r="B113" s="131" t="str">
        <f>B62</f>
        <v>FAPESP,  MAIO DE 2013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874">
        <v>2</v>
      </c>
      <c r="P113" s="874"/>
      <c r="Q113" s="507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 ht="12.75" customHeight="1">
      <c r="A163" s="497"/>
      <c r="B163" s="144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>
      <c r="B165"/>
      <c r="C165" s="26"/>
      <c r="D165" s="26"/>
      <c r="E165" s="26"/>
      <c r="F165" s="21"/>
      <c r="G165" s="21"/>
      <c r="H165" s="21"/>
      <c r="I165" s="21"/>
      <c r="J165" s="21"/>
      <c r="K165" s="21"/>
      <c r="L165" s="21"/>
      <c r="M165" s="26"/>
      <c r="N165" s="27"/>
      <c r="O165" s="27"/>
      <c r="P165" s="58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7" t="s">
        <v>148</v>
      </c>
      <c r="N166" s="162"/>
      <c r="Q166" s="473"/>
      <c r="R166" s="37"/>
      <c r="S166" s="37"/>
      <c r="T166" s="37"/>
      <c r="U166" s="37"/>
      <c r="V166" s="37"/>
      <c r="W166" s="37"/>
      <c r="X166" s="37"/>
      <c r="Y166" s="37"/>
    </row>
    <row r="167" spans="1:25" ht="17.25" customHeight="1">
      <c r="B167" s="227" t="s">
        <v>149</v>
      </c>
    </row>
    <row r="168" spans="1:25"/>
    <row r="169" spans="1:25" ht="15">
      <c r="B169" s="132"/>
    </row>
    <row r="170" spans="1:25" ht="15">
      <c r="B170" s="132"/>
    </row>
    <row r="171" spans="1:25" ht="14.25">
      <c r="B171" s="788" t="s">
        <v>85</v>
      </c>
      <c r="C171" s="788"/>
      <c r="D171" s="788"/>
      <c r="E171" s="788"/>
      <c r="F171" s="788"/>
      <c r="G171" s="788"/>
      <c r="H171" s="788"/>
      <c r="I171" s="788"/>
      <c r="J171" s="788"/>
      <c r="K171" s="788"/>
      <c r="L171" s="788"/>
      <c r="M171" s="788"/>
      <c r="N171" s="788"/>
      <c r="O171" s="788"/>
      <c r="P171" s="788"/>
    </row>
    <row r="172" spans="1:25" ht="14.25">
      <c r="B172" s="788" t="s">
        <v>82</v>
      </c>
      <c r="C172" s="788"/>
      <c r="D172" s="788"/>
      <c r="E172" s="788"/>
      <c r="F172" s="788"/>
      <c r="G172" s="788"/>
      <c r="H172" s="788"/>
      <c r="I172" s="788"/>
      <c r="J172" s="788"/>
      <c r="K172" s="788"/>
      <c r="L172" s="788"/>
      <c r="M172" s="788"/>
      <c r="N172" s="788"/>
      <c r="O172" s="788"/>
      <c r="P172" s="788"/>
    </row>
    <row r="173" spans="1:25" ht="14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25" ht="20.25" customHeight="1">
      <c r="B174" s="703" t="s">
        <v>10</v>
      </c>
      <c r="C174" s="704"/>
      <c r="D174" s="704"/>
      <c r="E174" s="704"/>
      <c r="F174" s="704"/>
      <c r="G174" s="704"/>
      <c r="H174" s="704"/>
      <c r="I174" s="704"/>
      <c r="J174" s="704"/>
      <c r="K174" s="704"/>
      <c r="L174" s="704"/>
      <c r="M174" s="704"/>
      <c r="N174" s="704"/>
      <c r="O174" s="704"/>
      <c r="P174" s="705"/>
    </row>
    <row r="175" spans="1:25" ht="6.75" customHeight="1">
      <c r="C175" s="43"/>
      <c r="D175" s="43"/>
      <c r="E175" s="43"/>
      <c r="F175" s="43"/>
      <c r="G175" s="43"/>
      <c r="H175" s="43"/>
      <c r="I175" s="43"/>
      <c r="J175" s="43"/>
      <c r="K175" s="43"/>
      <c r="L175" s="163"/>
      <c r="M175" s="163"/>
      <c r="N175" s="163"/>
      <c r="O175" s="163"/>
      <c r="P175" s="163"/>
    </row>
    <row r="176" spans="1:25">
      <c r="B176" s="164" t="s">
        <v>268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4" t="s">
        <v>267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4" t="s">
        <v>223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4" t="s">
        <v>224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4" t="s">
        <v>225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4" t="s">
        <v>226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4" t="s">
        <v>227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64" t="s">
        <v>228</v>
      </c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09"/>
      <c r="C184" s="3"/>
      <c r="D184" s="3"/>
      <c r="E184" s="25"/>
      <c r="F184" s="25"/>
      <c r="G184" s="25"/>
      <c r="H184" s="25"/>
      <c r="I184" s="25"/>
      <c r="J184" s="3"/>
      <c r="K184" s="3"/>
      <c r="L184" s="25"/>
      <c r="M184" s="25"/>
      <c r="N184" s="25"/>
      <c r="O184" s="25"/>
    </row>
    <row r="185" spans="2:16">
      <c r="B185" s="165" t="s">
        <v>68</v>
      </c>
      <c r="C185" s="166"/>
      <c r="D185" s="166"/>
      <c r="E185" s="6"/>
      <c r="F185" s="6"/>
      <c r="G185" s="6"/>
      <c r="H185" s="6"/>
      <c r="I185" s="6"/>
      <c r="J185" s="166"/>
      <c r="K185" s="166"/>
      <c r="L185" s="6"/>
      <c r="M185" s="6"/>
      <c r="N185" s="6"/>
      <c r="O185" s="6"/>
      <c r="P185" s="6"/>
    </row>
    <row r="186" spans="2:16">
      <c r="B186" s="159" t="s">
        <v>86</v>
      </c>
      <c r="C186" s="43"/>
      <c r="D186" s="43"/>
      <c r="E186" s="163"/>
      <c r="F186" s="163"/>
      <c r="G186" s="163"/>
      <c r="H186" s="163"/>
      <c r="I186" s="163"/>
      <c r="J186" s="43"/>
      <c r="K186" s="43"/>
      <c r="L186" s="163"/>
      <c r="M186" s="163"/>
      <c r="N186" s="163"/>
      <c r="O186" s="163"/>
      <c r="P186" s="163"/>
    </row>
    <row r="187" spans="2:16">
      <c r="B187" s="159" t="s">
        <v>87</v>
      </c>
      <c r="C187" s="43"/>
      <c r="D187" s="43"/>
      <c r="E187" s="163"/>
      <c r="F187" s="163"/>
      <c r="G187" s="163"/>
      <c r="H187" s="163"/>
      <c r="I187" s="163"/>
      <c r="J187" s="43"/>
      <c r="K187" s="43"/>
      <c r="L187" s="163"/>
      <c r="M187" s="163"/>
      <c r="N187" s="163"/>
      <c r="O187" s="163"/>
      <c r="P187" s="163"/>
    </row>
    <row r="188" spans="2:16" ht="10.5" customHeight="1">
      <c r="B188" s="109" t="s">
        <v>24</v>
      </c>
      <c r="C188" s="43"/>
      <c r="D188" s="43"/>
      <c r="E188" s="163"/>
      <c r="F188" s="163"/>
      <c r="G188" s="163"/>
      <c r="H188" s="163"/>
      <c r="I188" s="163"/>
      <c r="J188" s="43"/>
      <c r="K188" s="43"/>
      <c r="L188" s="163"/>
      <c r="M188" s="163"/>
      <c r="N188" s="163"/>
      <c r="O188" s="163"/>
      <c r="P188" s="163"/>
    </row>
    <row r="189" spans="2:16">
      <c r="B189" s="165" t="s">
        <v>88</v>
      </c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</row>
    <row r="190" spans="2:16" ht="5.25" customHeight="1">
      <c r="B190" s="16"/>
      <c r="C190" s="17"/>
      <c r="D190" s="18"/>
      <c r="E190" s="17"/>
      <c r="F190" s="19"/>
      <c r="G190" s="19"/>
      <c r="H190" s="19"/>
      <c r="I190" s="19"/>
      <c r="J190" s="19"/>
      <c r="K190" s="19"/>
      <c r="L190" s="19"/>
      <c r="M190" s="17"/>
      <c r="N190" s="19"/>
      <c r="O190" s="19"/>
      <c r="P190" s="19"/>
    </row>
    <row r="191" spans="2:16">
      <c r="B191" s="771" t="s">
        <v>1</v>
      </c>
      <c r="C191" s="909"/>
      <c r="D191" s="770" t="s">
        <v>7</v>
      </c>
      <c r="E191" s="912" t="s">
        <v>8</v>
      </c>
      <c r="F191" s="913"/>
      <c r="G191" s="913"/>
      <c r="H191" s="913"/>
      <c r="I191" s="913"/>
      <c r="J191" s="913"/>
      <c r="K191" s="913"/>
      <c r="L191" s="913"/>
      <c r="M191" s="913"/>
      <c r="N191" s="770" t="s">
        <v>3</v>
      </c>
      <c r="O191" s="770" t="s">
        <v>4</v>
      </c>
      <c r="P191" s="770" t="s">
        <v>2</v>
      </c>
    </row>
    <row r="192" spans="2:16">
      <c r="B192" s="910"/>
      <c r="C192" s="911"/>
      <c r="D192" s="908"/>
      <c r="E192" s="914"/>
      <c r="F192" s="915"/>
      <c r="G192" s="915"/>
      <c r="H192" s="915"/>
      <c r="I192" s="915"/>
      <c r="J192" s="915"/>
      <c r="K192" s="915"/>
      <c r="L192" s="915"/>
      <c r="M192" s="915"/>
      <c r="N192" s="908"/>
      <c r="O192" s="908"/>
      <c r="P192" s="908"/>
    </row>
    <row r="193" spans="2:16" ht="23.25" customHeight="1">
      <c r="B193" s="902">
        <v>1</v>
      </c>
      <c r="C193" s="903"/>
      <c r="D193" s="168">
        <v>1</v>
      </c>
      <c r="E193" s="906" t="s">
        <v>144</v>
      </c>
      <c r="F193" s="907"/>
      <c r="G193" s="907"/>
      <c r="H193" s="907"/>
      <c r="I193" s="907"/>
      <c r="J193" s="907"/>
      <c r="K193" s="907"/>
      <c r="L193" s="907"/>
      <c r="M193" s="907"/>
      <c r="N193" s="208">
        <v>4000</v>
      </c>
      <c r="O193" s="148">
        <f>N193*D193</f>
        <v>4000</v>
      </c>
      <c r="P193" s="113"/>
    </row>
    <row r="194" spans="2:16" ht="23.25" customHeight="1">
      <c r="B194" s="902">
        <v>2</v>
      </c>
      <c r="C194" s="903"/>
      <c r="D194" s="169">
        <v>30</v>
      </c>
      <c r="E194" s="904" t="s">
        <v>145</v>
      </c>
      <c r="F194" s="905"/>
      <c r="G194" s="905"/>
      <c r="H194" s="905"/>
      <c r="I194" s="905"/>
      <c r="J194" s="905"/>
      <c r="K194" s="905"/>
      <c r="L194" s="905"/>
      <c r="M194" s="905"/>
      <c r="N194" s="208">
        <v>240</v>
      </c>
      <c r="O194" s="148">
        <f>N194*D194</f>
        <v>7200</v>
      </c>
      <c r="P194" s="113"/>
    </row>
    <row r="195" spans="2:16" ht="23.25" customHeight="1">
      <c r="B195" s="902">
        <v>3</v>
      </c>
      <c r="C195" s="903"/>
      <c r="D195" s="169">
        <v>1</v>
      </c>
      <c r="E195" s="904" t="s">
        <v>89</v>
      </c>
      <c r="F195" s="905"/>
      <c r="G195" s="905"/>
      <c r="H195" s="905"/>
      <c r="I195" s="905"/>
      <c r="J195" s="905"/>
      <c r="K195" s="905"/>
      <c r="L195" s="905"/>
      <c r="M195" s="905"/>
      <c r="N195" s="208">
        <v>600</v>
      </c>
      <c r="O195" s="148">
        <f>N195*D195</f>
        <v>600</v>
      </c>
      <c r="P195" s="113"/>
    </row>
    <row r="196" spans="2:16" ht="23.25" customHeight="1">
      <c r="B196" s="796"/>
      <c r="C196" s="797"/>
      <c r="D196" s="797"/>
      <c r="E196" s="30"/>
      <c r="F196" s="28"/>
      <c r="G196" s="28"/>
      <c r="H196" s="28"/>
      <c r="I196" s="28"/>
      <c r="J196" s="28"/>
      <c r="K196" s="28"/>
      <c r="L196" s="28"/>
      <c r="M196" s="29"/>
      <c r="N196" s="54" t="s">
        <v>5</v>
      </c>
      <c r="O196" s="230">
        <f>SUM(O193:O195)</f>
        <v>11800</v>
      </c>
      <c r="P196" s="113"/>
    </row>
    <row r="197" spans="2:16" ht="5.25" customHeight="1"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13"/>
    </row>
    <row r="198" spans="2:16" ht="20.25" customHeight="1">
      <c r="B198" s="603" t="s">
        <v>84</v>
      </c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552"/>
    </row>
    <row r="199" spans="2:16" hidden="1">
      <c r="B199" s="3"/>
      <c r="C199" s="3"/>
      <c r="D199" s="3"/>
      <c r="E199" s="25"/>
      <c r="F199" s="25"/>
      <c r="G199" s="25"/>
      <c r="H199" s="25"/>
      <c r="I199" s="25"/>
      <c r="J199" s="3"/>
      <c r="K199" s="3"/>
      <c r="L199" s="25"/>
      <c r="M199" s="25"/>
      <c r="N199" s="25"/>
      <c r="O199" s="25"/>
    </row>
    <row r="200" spans="2:16" hidden="1"/>
    <row r="201" spans="2:16" hidden="1"/>
    <row r="202" spans="2:16" hidden="1"/>
    <row r="203" spans="2:16" hidden="1"/>
    <row r="204" spans="2:16" hidden="1"/>
    <row r="205" spans="2:16">
      <c r="B205" s="297" t="str">
        <f>B113</f>
        <v>FAPESP,  MAIO DE 2013</v>
      </c>
    </row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password="CFE7" sheet="1" objects="1" scenarios="1"/>
  <mergeCells count="210">
    <mergeCell ref="O15:O16"/>
    <mergeCell ref="P15:P16"/>
    <mergeCell ref="B64:C65"/>
    <mergeCell ref="D64:D65"/>
    <mergeCell ref="E64:M65"/>
    <mergeCell ref="N64:N65"/>
    <mergeCell ref="O64:O65"/>
    <mergeCell ref="P64:P65"/>
    <mergeCell ref="B17:C17"/>
    <mergeCell ref="B20:C20"/>
    <mergeCell ref="B21:C21"/>
    <mergeCell ref="E21:M21"/>
    <mergeCell ref="B31:C31"/>
    <mergeCell ref="B30:C30"/>
    <mergeCell ref="B28:C28"/>
    <mergeCell ref="E26:M26"/>
    <mergeCell ref="E27:M27"/>
    <mergeCell ref="E28:M28"/>
    <mergeCell ref="E29:M29"/>
    <mergeCell ref="O62:P62"/>
    <mergeCell ref="N15:N16"/>
    <mergeCell ref="B26:C26"/>
    <mergeCell ref="B35:C35"/>
    <mergeCell ref="B34:C34"/>
    <mergeCell ref="B13:C13"/>
    <mergeCell ref="E17:M17"/>
    <mergeCell ref="E18:M18"/>
    <mergeCell ref="E19:M19"/>
    <mergeCell ref="B18:C18"/>
    <mergeCell ref="B19:C19"/>
    <mergeCell ref="E20:M20"/>
    <mergeCell ref="E25:M25"/>
    <mergeCell ref="B15:C16"/>
    <mergeCell ref="D15:D16"/>
    <mergeCell ref="E15:M16"/>
    <mergeCell ref="E23:M23"/>
    <mergeCell ref="B22:C22"/>
    <mergeCell ref="E22:M22"/>
    <mergeCell ref="B23:C23"/>
    <mergeCell ref="B25:C25"/>
    <mergeCell ref="B24:C24"/>
    <mergeCell ref="E24:M24"/>
    <mergeCell ref="B38:C38"/>
    <mergeCell ref="E38:M38"/>
    <mergeCell ref="B39:C39"/>
    <mergeCell ref="B92:C92"/>
    <mergeCell ref="B95:C95"/>
    <mergeCell ref="B96:C96"/>
    <mergeCell ref="B74:C74"/>
    <mergeCell ref="B68:C68"/>
    <mergeCell ref="E66:M66"/>
    <mergeCell ref="B70:C70"/>
    <mergeCell ref="B71:C71"/>
    <mergeCell ref="B72:C72"/>
    <mergeCell ref="E71:M71"/>
    <mergeCell ref="E72:M72"/>
    <mergeCell ref="B67:C67"/>
    <mergeCell ref="B82:C82"/>
    <mergeCell ref="E82:M82"/>
    <mergeCell ref="B83:C83"/>
    <mergeCell ref="E83:M83"/>
    <mergeCell ref="B85:C85"/>
    <mergeCell ref="B93:C93"/>
    <mergeCell ref="B94:C94"/>
    <mergeCell ref="B86:C86"/>
    <mergeCell ref="B88:C88"/>
    <mergeCell ref="B171:P171"/>
    <mergeCell ref="B172:P172"/>
    <mergeCell ref="B66:C66"/>
    <mergeCell ref="B58:C58"/>
    <mergeCell ref="B57:C57"/>
    <mergeCell ref="B37:C37"/>
    <mergeCell ref="B36:C36"/>
    <mergeCell ref="E36:M36"/>
    <mergeCell ref="E37:M37"/>
    <mergeCell ref="O113:P113"/>
    <mergeCell ref="E78:M78"/>
    <mergeCell ref="E95:M95"/>
    <mergeCell ref="E96:M96"/>
    <mergeCell ref="E97:M97"/>
    <mergeCell ref="E105:M105"/>
    <mergeCell ref="E102:M102"/>
    <mergeCell ref="E103:M103"/>
    <mergeCell ref="E104:M104"/>
    <mergeCell ref="E98:M98"/>
    <mergeCell ref="E99:M99"/>
    <mergeCell ref="E100:M100"/>
    <mergeCell ref="E101:M101"/>
    <mergeCell ref="E108:M108"/>
    <mergeCell ref="E109:M109"/>
    <mergeCell ref="B196:D196"/>
    <mergeCell ref="B193:C193"/>
    <mergeCell ref="B194:C194"/>
    <mergeCell ref="B195:C195"/>
    <mergeCell ref="B174:P174"/>
    <mergeCell ref="E194:M194"/>
    <mergeCell ref="E195:M195"/>
    <mergeCell ref="E193:M193"/>
    <mergeCell ref="P191:P192"/>
    <mergeCell ref="N191:N192"/>
    <mergeCell ref="B191:C192"/>
    <mergeCell ref="D191:D192"/>
    <mergeCell ref="E191:M192"/>
    <mergeCell ref="O191:O192"/>
    <mergeCell ref="E110:M110"/>
    <mergeCell ref="E91:M91"/>
    <mergeCell ref="E92:M92"/>
    <mergeCell ref="E93:M93"/>
    <mergeCell ref="E94:M94"/>
    <mergeCell ref="E86:M86"/>
    <mergeCell ref="E106:M106"/>
    <mergeCell ref="E107:M107"/>
    <mergeCell ref="E88:M88"/>
    <mergeCell ref="B89:C89"/>
    <mergeCell ref="E89:M89"/>
    <mergeCell ref="B91:C91"/>
    <mergeCell ref="B90:C90"/>
    <mergeCell ref="E90:M90"/>
    <mergeCell ref="B87:C87"/>
    <mergeCell ref="E87:M87"/>
    <mergeCell ref="E85:M85"/>
    <mergeCell ref="E53:M53"/>
    <mergeCell ref="B54:C54"/>
    <mergeCell ref="E76:M76"/>
    <mergeCell ref="E11:G11"/>
    <mergeCell ref="B59:C59"/>
    <mergeCell ref="B69:C69"/>
    <mergeCell ref="E69:M69"/>
    <mergeCell ref="E31:M31"/>
    <mergeCell ref="E32:M32"/>
    <mergeCell ref="E35:M35"/>
    <mergeCell ref="E39:M39"/>
    <mergeCell ref="B40:C40"/>
    <mergeCell ref="E40:M40"/>
    <mergeCell ref="B41:C41"/>
    <mergeCell ref="E41:M41"/>
    <mergeCell ref="B42:C42"/>
    <mergeCell ref="E42:M42"/>
    <mergeCell ref="B48:C48"/>
    <mergeCell ref="E48:M48"/>
    <mergeCell ref="E46:M46"/>
    <mergeCell ref="B49:C49"/>
    <mergeCell ref="E49:M49"/>
    <mergeCell ref="E30:M30"/>
    <mergeCell ref="E33:M33"/>
    <mergeCell ref="E34:M34"/>
    <mergeCell ref="B50:C50"/>
    <mergeCell ref="E50:M50"/>
    <mergeCell ref="B110:C110"/>
    <mergeCell ref="B105:C105"/>
    <mergeCell ref="B106:C106"/>
    <mergeCell ref="B107:C107"/>
    <mergeCell ref="B108:C108"/>
    <mergeCell ref="B104:C104"/>
    <mergeCell ref="B103:C103"/>
    <mergeCell ref="B97:C97"/>
    <mergeCell ref="B98:C98"/>
    <mergeCell ref="B99:C99"/>
    <mergeCell ref="B101:C101"/>
    <mergeCell ref="B100:C100"/>
    <mergeCell ref="B102:C102"/>
    <mergeCell ref="B109:C109"/>
    <mergeCell ref="B51:C51"/>
    <mergeCell ref="B84:C84"/>
    <mergeCell ref="E84:M84"/>
    <mergeCell ref="E77:M77"/>
    <mergeCell ref="B56:C56"/>
    <mergeCell ref="E56:M56"/>
    <mergeCell ref="B79:C79"/>
    <mergeCell ref="E79:M79"/>
    <mergeCell ref="B80:C80"/>
    <mergeCell ref="E80:M80"/>
    <mergeCell ref="B81:C81"/>
    <mergeCell ref="E81:M81"/>
    <mergeCell ref="B76:C76"/>
    <mergeCell ref="B73:C73"/>
    <mergeCell ref="E57:M57"/>
    <mergeCell ref="E58:M58"/>
    <mergeCell ref="E67:M67"/>
    <mergeCell ref="E59:M59"/>
    <mergeCell ref="B78:C78"/>
    <mergeCell ref="E73:M73"/>
    <mergeCell ref="E74:M74"/>
    <mergeCell ref="B75:C75"/>
    <mergeCell ref="B77:C77"/>
    <mergeCell ref="E75:M75"/>
    <mergeCell ref="B52:C52"/>
    <mergeCell ref="E52:M52"/>
    <mergeCell ref="B53:C53"/>
    <mergeCell ref="F9:P9"/>
    <mergeCell ref="D13:F13"/>
    <mergeCell ref="E54:M54"/>
    <mergeCell ref="B55:C55"/>
    <mergeCell ref="E55:M55"/>
    <mergeCell ref="E70:M70"/>
    <mergeCell ref="E68:M68"/>
    <mergeCell ref="B43:C43"/>
    <mergeCell ref="E43:M43"/>
    <mergeCell ref="B44:C44"/>
    <mergeCell ref="E44:M44"/>
    <mergeCell ref="B45:C45"/>
    <mergeCell ref="E45:M45"/>
    <mergeCell ref="B46:C46"/>
    <mergeCell ref="B47:C47"/>
    <mergeCell ref="E47:M47"/>
    <mergeCell ref="E51:M51"/>
    <mergeCell ref="B29:C29"/>
    <mergeCell ref="B27:C27"/>
    <mergeCell ref="B33:C33"/>
    <mergeCell ref="B32:C32"/>
  </mergeCells>
  <conditionalFormatting sqref="D66:D110 F66:M110 B66:B110 F20:M59 D17:D59 B17:B59">
    <cfRule type="cellIs" dxfId="46" priority="71" stopIfTrue="1" operator="equal">
      <formula>0</formula>
    </cfRule>
  </conditionalFormatting>
  <conditionalFormatting sqref="N60:O60 N111:O111">
    <cfRule type="cellIs" dxfId="45" priority="70" stopIfTrue="1" operator="equal">
      <formula>"INDIQUE A MOEDA"</formula>
    </cfRule>
  </conditionalFormatting>
  <conditionalFormatting sqref="B13 N196:O196">
    <cfRule type="cellIs" dxfId="44" priority="69" stopIfTrue="1" operator="equal">
      <formula>0</formula>
    </cfRule>
  </conditionalFormatting>
  <conditionalFormatting sqref="N66:N110 N17:N59">
    <cfRule type="cellIs" dxfId="43" priority="67" stopIfTrue="1" operator="equal">
      <formula>0</formula>
    </cfRule>
  </conditionalFormatting>
  <conditionalFormatting sqref="D66:D109 D17:D59">
    <cfRule type="cellIs" dxfId="42" priority="61" stopIfTrue="1" operator="equal">
      <formula>0</formula>
    </cfRule>
  </conditionalFormatting>
  <conditionalFormatting sqref="O66:O110">
    <cfRule type="cellIs" dxfId="41" priority="59" stopIfTrue="1" operator="equal">
      <formula>0</formula>
    </cfRule>
  </conditionalFormatting>
  <conditionalFormatting sqref="E66:M110 E17:M59">
    <cfRule type="cellIs" dxfId="40" priority="53" stopIfTrue="1" operator="equal">
      <formula>0</formula>
    </cfRule>
  </conditionalFormatting>
  <conditionalFormatting sqref="F9:M9">
    <cfRule type="cellIs" dxfId="39" priority="14" stopIfTrue="1" operator="equal">
      <formula>""</formula>
    </cfRule>
  </conditionalFormatting>
  <conditionalFormatting sqref="O66:O110 O17:O59 E11:G11">
    <cfRule type="cellIs" dxfId="38" priority="9" stopIfTrue="1" operator="equal">
      <formula>""</formula>
    </cfRule>
  </conditionalFormatting>
  <conditionalFormatting sqref="R9 E11 F9:P9">
    <cfRule type="cellIs" dxfId="37" priority="3" stopIfTrue="1" operator="equal">
      <formula>""</formula>
    </cfRule>
  </conditionalFormatting>
  <conditionalFormatting sqref="D13">
    <cfRule type="cellIs" dxfId="36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3">
      <formula1>#REF!</formula1>
    </dataValidation>
    <dataValidation type="decimal" allowBlank="1" showInputMessage="1" showErrorMessage="1" errorTitle="ATENÇÃO!" error="Esse campo só aceita NÚMEROS." sqref="N17:N59 N66:N110">
      <formula1>0.1</formula1>
      <formula2>9999999999.99999</formula2>
    </dataValidation>
    <dataValidation allowBlank="1" showInputMessage="1" showErrorMessage="1" errorTitle="ATENÇÃO!" error="Esse campo só aceita NÚMEROS." sqref="O17:O59 O66:O110"/>
    <dataValidation allowBlank="1" showInputMessage="1" showErrorMessage="1" prompt="UTILIZE SEMPRE A TECLA &lt;TAB&gt;" sqref="A17:A59 A66:A110"/>
    <dataValidation type="whole" allowBlank="1" showInputMessage="1" showErrorMessage="1" errorTitle="ATENÇÃO" error="UM NÚMERO INTEIRO É NECESSÁRIO!" sqref="D17:D59 D66:D110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2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3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3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3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3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8"/>
    </row>
    <row r="6" spans="1:23" s="658" customFormat="1" ht="33" customHeight="1">
      <c r="A6" s="484"/>
      <c r="B6" s="686" t="s">
        <v>256</v>
      </c>
      <c r="C6" s="655"/>
      <c r="D6" s="655"/>
      <c r="E6" s="656"/>
      <c r="F6" s="656"/>
      <c r="G6" s="656"/>
      <c r="H6" s="656"/>
      <c r="I6" s="656"/>
      <c r="J6" s="662" t="s">
        <v>289</v>
      </c>
      <c r="K6" s="657"/>
      <c r="L6" s="656"/>
      <c r="M6" s="656"/>
      <c r="N6" s="8"/>
      <c r="O6" s="8"/>
      <c r="P6" s="8"/>
      <c r="Q6" s="8"/>
      <c r="R6" s="660"/>
      <c r="U6" s="257"/>
      <c r="W6" s="179"/>
    </row>
    <row r="7" spans="1:23" s="4" customFormat="1" ht="19.5" customHeight="1">
      <c r="A7" s="501"/>
      <c r="B7" s="661"/>
      <c r="C7" s="237"/>
      <c r="D7" s="237"/>
      <c r="E7" s="237"/>
      <c r="F7" s="237"/>
      <c r="G7" s="237"/>
      <c r="N7" s="79"/>
      <c r="O7" s="57"/>
      <c r="P7" s="47"/>
    </row>
    <row r="8" spans="1:23" s="4" customFormat="1" ht="6" customHeight="1">
      <c r="A8" s="500"/>
      <c r="B8" s="12"/>
      <c r="C8" s="75"/>
      <c r="D8" s="13"/>
      <c r="E8" s="76"/>
      <c r="F8" s="76"/>
      <c r="G8" s="76"/>
      <c r="H8" s="76"/>
      <c r="I8" s="76"/>
      <c r="J8" s="75"/>
      <c r="K8" s="75"/>
      <c r="L8" s="76"/>
      <c r="M8" s="76"/>
      <c r="N8" s="76"/>
      <c r="O8" s="57"/>
      <c r="P8" s="57"/>
      <c r="Q8" s="257"/>
    </row>
    <row r="9" spans="1:23" s="12" customFormat="1" ht="19.5" customHeight="1">
      <c r="A9" s="536"/>
      <c r="B9" s="378" t="s">
        <v>150</v>
      </c>
      <c r="C9" s="13"/>
      <c r="D9" s="13"/>
      <c r="E9" s="397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257"/>
    </row>
    <row r="10" spans="1:23" s="12" customFormat="1" ht="9.75" customHeight="1">
      <c r="A10" s="536"/>
      <c r="B10" s="398"/>
      <c r="C10" s="13"/>
      <c r="D10" s="13"/>
      <c r="F10" s="397"/>
      <c r="G10" s="397"/>
      <c r="H10" s="397"/>
      <c r="I10" s="397"/>
      <c r="J10" s="397"/>
      <c r="K10" s="397"/>
      <c r="L10" s="397"/>
      <c r="M10" s="139"/>
      <c r="N10" s="139"/>
      <c r="O10" s="139"/>
      <c r="P10" s="83"/>
      <c r="Q10" s="527"/>
    </row>
    <row r="11" spans="1:23" s="12" customFormat="1" ht="19.5" customHeight="1">
      <c r="A11" s="536"/>
      <c r="B11" s="938" t="s">
        <v>195</v>
      </c>
      <c r="C11" s="938"/>
      <c r="D11" s="723"/>
      <c r="E11" s="723"/>
      <c r="F11" s="723"/>
      <c r="G11" s="397"/>
      <c r="H11" s="397"/>
      <c r="I11" s="397"/>
      <c r="J11" s="397"/>
      <c r="K11" s="397"/>
      <c r="L11" s="397"/>
      <c r="M11" s="139"/>
      <c r="N11" s="139"/>
      <c r="O11" s="139"/>
      <c r="P11" s="83"/>
      <c r="Q11" s="527"/>
    </row>
    <row r="12" spans="1:23" s="12" customFormat="1" ht="7.5" customHeight="1">
      <c r="A12" s="536"/>
      <c r="B12" s="398"/>
      <c r="C12" s="13"/>
      <c r="D12" s="13"/>
      <c r="E12" s="397"/>
      <c r="F12" s="397"/>
      <c r="G12" s="397"/>
      <c r="H12" s="397"/>
      <c r="I12" s="397"/>
      <c r="J12" s="397"/>
      <c r="K12" s="397"/>
      <c r="L12" s="397"/>
      <c r="M12" s="139"/>
      <c r="N12" s="139"/>
      <c r="O12" s="139"/>
      <c r="P12" s="83"/>
      <c r="Q12" s="527"/>
    </row>
    <row r="13" spans="1:23" s="84" customFormat="1" ht="19.5" customHeight="1">
      <c r="A13" s="517"/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39"/>
      <c r="N13" s="139"/>
      <c r="O13" s="139"/>
      <c r="P13" s="83"/>
      <c r="Q13" s="508"/>
      <c r="R13"/>
      <c r="S13"/>
      <c r="T13"/>
    </row>
    <row r="14" spans="1:23" s="92" customFormat="1" ht="18" customHeight="1">
      <c r="A14" s="387"/>
      <c r="B14" s="145" t="s">
        <v>132</v>
      </c>
      <c r="C14" s="87" t="s">
        <v>35</v>
      </c>
      <c r="D14" s="86" t="s">
        <v>36</v>
      </c>
      <c r="E14" s="88">
        <v>1</v>
      </c>
      <c r="G14" s="145" t="s">
        <v>136</v>
      </c>
      <c r="H14" s="89"/>
      <c r="I14" s="86" t="s">
        <v>36</v>
      </c>
      <c r="J14" s="90"/>
      <c r="L14" s="145" t="s">
        <v>133</v>
      </c>
      <c r="M14" s="89"/>
      <c r="N14" s="86" t="s">
        <v>36</v>
      </c>
      <c r="O14" s="90"/>
      <c r="P14" s="83"/>
      <c r="Q14" s="528"/>
      <c r="R14"/>
      <c r="S14"/>
      <c r="T14"/>
    </row>
    <row r="15" spans="1:23" s="92" customFormat="1" ht="7.5" customHeight="1">
      <c r="A15" s="387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83"/>
      <c r="Q15" s="474"/>
      <c r="R15" s="348"/>
      <c r="S15" s="348"/>
      <c r="T15" s="348"/>
    </row>
    <row r="16" spans="1:23" s="92" customFormat="1" ht="18" customHeight="1">
      <c r="A16" s="387"/>
      <c r="B16" s="371" t="s">
        <v>134</v>
      </c>
      <c r="C16" s="89"/>
      <c r="D16" s="86" t="s">
        <v>36</v>
      </c>
      <c r="E16" s="572"/>
      <c r="F16" s="139"/>
      <c r="G16" s="371" t="s">
        <v>135</v>
      </c>
      <c r="H16" s="89"/>
      <c r="I16" s="86" t="s">
        <v>36</v>
      </c>
      <c r="J16" s="372"/>
      <c r="K16" s="139"/>
      <c r="L16" s="371" t="s">
        <v>176</v>
      </c>
      <c r="M16" s="89"/>
      <c r="N16" s="86" t="s">
        <v>36</v>
      </c>
      <c r="O16" s="372"/>
      <c r="P16" s="83"/>
      <c r="Q16" s="474"/>
      <c r="R16" s="348"/>
      <c r="S16" s="348"/>
      <c r="T16" s="348"/>
    </row>
    <row r="17" spans="1:20" s="92" customFormat="1" ht="7.5" customHeight="1">
      <c r="A17" s="387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83"/>
      <c r="Q17" s="474"/>
      <c r="R17" s="348"/>
      <c r="S17" s="348"/>
      <c r="T17" s="348"/>
    </row>
    <row r="18" spans="1:20" s="4" customFormat="1" ht="20.25" customHeight="1">
      <c r="A18" s="500"/>
      <c r="B18" s="710" t="s">
        <v>5</v>
      </c>
      <c r="C18" s="710"/>
      <c r="D18" s="810" t="str">
        <f>IF(SUM(O23:O58,O65:O109)=0,"",SUM(O23:O58,O65:O109))</f>
        <v/>
      </c>
      <c r="E18" s="810"/>
      <c r="F18" s="810"/>
      <c r="G18" s="80"/>
      <c r="H18" s="80"/>
      <c r="I18" s="80"/>
      <c r="J18" s="116"/>
      <c r="K18" s="80"/>
      <c r="M18" s="80"/>
      <c r="N18" s="80"/>
      <c r="Q18" s="508"/>
    </row>
    <row r="19" spans="1:20" s="4" customFormat="1" ht="6" customHeight="1">
      <c r="A19" s="500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529"/>
      <c r="R19"/>
      <c r="S19"/>
      <c r="T19"/>
    </row>
    <row r="20" spans="1:20" s="98" customFormat="1" ht="6.75" customHeight="1">
      <c r="A20" s="519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85"/>
      <c r="Q20" s="475"/>
      <c r="R20"/>
      <c r="S20"/>
      <c r="T20"/>
    </row>
    <row r="21" spans="1:20" customFormat="1" ht="12.75" customHeight="1">
      <c r="A21" s="497"/>
      <c r="B21" s="770" t="s">
        <v>1</v>
      </c>
      <c r="C21" s="770" t="s">
        <v>7</v>
      </c>
      <c r="D21" s="912" t="s">
        <v>8</v>
      </c>
      <c r="E21" s="940"/>
      <c r="F21" s="940"/>
      <c r="G21" s="940"/>
      <c r="H21" s="940"/>
      <c r="I21" s="940"/>
      <c r="J21" s="941"/>
      <c r="K21" s="733" t="s">
        <v>80</v>
      </c>
      <c r="L21" s="770" t="s">
        <v>3</v>
      </c>
      <c r="M21" s="749" t="s">
        <v>181</v>
      </c>
      <c r="N21" s="930"/>
      <c r="O21" s="918" t="s">
        <v>182</v>
      </c>
      <c r="P21" s="773" t="s">
        <v>2</v>
      </c>
      <c r="Q21" s="277"/>
      <c r="R21" s="621" t="s">
        <v>275</v>
      </c>
    </row>
    <row r="22" spans="1:20" s="99" customFormat="1" ht="23.25" customHeight="1">
      <c r="A22" s="504"/>
      <c r="B22" s="884"/>
      <c r="C22" s="939"/>
      <c r="D22" s="942"/>
      <c r="E22" s="943"/>
      <c r="F22" s="943"/>
      <c r="G22" s="943"/>
      <c r="H22" s="943"/>
      <c r="I22" s="943"/>
      <c r="J22" s="944"/>
      <c r="K22" s="929"/>
      <c r="L22" s="884"/>
      <c r="M22" s="931"/>
      <c r="N22" s="932"/>
      <c r="O22" s="937"/>
      <c r="P22" s="887"/>
      <c r="Q22" s="277"/>
      <c r="R22" s="646" t="str">
        <f>IF($C$14=0,"",$C$14)</f>
        <v>USD</v>
      </c>
      <c r="S22" s="647">
        <f>$E$14</f>
        <v>1</v>
      </c>
    </row>
    <row r="23" spans="1:20" s="348" customFormat="1" ht="24" customHeight="1">
      <c r="A23" s="173"/>
      <c r="B23" s="550"/>
      <c r="C23" s="102"/>
      <c r="D23" s="922"/>
      <c r="E23" s="923"/>
      <c r="F23" s="923"/>
      <c r="G23" s="923"/>
      <c r="H23" s="923"/>
      <c r="I23" s="923"/>
      <c r="J23" s="924"/>
      <c r="K23" s="72"/>
      <c r="L23" s="150"/>
      <c r="M23" s="920" t="str">
        <f t="shared" ref="M23:M58" si="0">IF(C23*L23=0,"",C23*L23)</f>
        <v/>
      </c>
      <c r="N23" s="921"/>
      <c r="O23" s="650" t="str">
        <f>IF(ISERROR(INDEX($S$22:$S$27,MATCH(K23,$R$22:$R$27,0))*M23),"",INDEX($S$22:$S$27,MATCH(K23,$R$22:$R$27,0))*M23)</f>
        <v/>
      </c>
      <c r="P23" s="447"/>
      <c r="Q23" s="530"/>
      <c r="R23" s="646" t="str">
        <f>IF($H$14=0,"",$H$14)</f>
        <v/>
      </c>
      <c r="S23" s="647">
        <f>$J$14</f>
        <v>0</v>
      </c>
    </row>
    <row r="24" spans="1:20" s="348" customFormat="1" ht="24" customHeight="1">
      <c r="A24" s="173"/>
      <c r="B24" s="550"/>
      <c r="C24" s="102"/>
      <c r="D24" s="922"/>
      <c r="E24" s="923"/>
      <c r="F24" s="923"/>
      <c r="G24" s="923"/>
      <c r="H24" s="923"/>
      <c r="I24" s="923"/>
      <c r="J24" s="924"/>
      <c r="K24" s="72"/>
      <c r="L24" s="150"/>
      <c r="M24" s="920" t="str">
        <f t="shared" si="0"/>
        <v/>
      </c>
      <c r="N24" s="921"/>
      <c r="O24" s="650" t="str">
        <f t="shared" ref="O24:O58" si="1">IF(ISERROR(INDEX($S$22:$S$27,MATCH(K24,$R$22:$R$27,0))*M24),"",INDEX($S$22:$S$27,MATCH(K24,$R$22:$R$27,0))*M24)</f>
        <v/>
      </c>
      <c r="P24" s="447"/>
      <c r="Q24" s="530"/>
      <c r="R24" s="648" t="str">
        <f>IF($M$14=0,"",$M$14)</f>
        <v/>
      </c>
      <c r="S24" s="647">
        <f>$O$14</f>
        <v>0</v>
      </c>
    </row>
    <row r="25" spans="1:20" s="348" customFormat="1" ht="24" customHeight="1">
      <c r="A25" s="173"/>
      <c r="B25" s="550"/>
      <c r="C25" s="102"/>
      <c r="D25" s="922"/>
      <c r="E25" s="923"/>
      <c r="F25" s="923"/>
      <c r="G25" s="923"/>
      <c r="H25" s="923"/>
      <c r="I25" s="923"/>
      <c r="J25" s="924"/>
      <c r="K25" s="72"/>
      <c r="L25" s="150"/>
      <c r="M25" s="920" t="str">
        <f t="shared" si="0"/>
        <v/>
      </c>
      <c r="N25" s="921"/>
      <c r="O25" s="650" t="str">
        <f t="shared" si="1"/>
        <v/>
      </c>
      <c r="P25" s="447"/>
      <c r="Q25" s="513"/>
      <c r="R25" s="648" t="str">
        <f>IF($C$16=0,"",$C$16)</f>
        <v/>
      </c>
      <c r="S25" s="647">
        <f>$E$16</f>
        <v>0</v>
      </c>
    </row>
    <row r="26" spans="1:20" s="348" customFormat="1" ht="24" customHeight="1">
      <c r="A26" s="173"/>
      <c r="B26" s="550"/>
      <c r="C26" s="102"/>
      <c r="D26" s="922"/>
      <c r="E26" s="923"/>
      <c r="F26" s="923"/>
      <c r="G26" s="923"/>
      <c r="H26" s="923"/>
      <c r="I26" s="923"/>
      <c r="J26" s="924"/>
      <c r="K26" s="72"/>
      <c r="L26" s="150"/>
      <c r="M26" s="920" t="str">
        <f t="shared" si="0"/>
        <v/>
      </c>
      <c r="N26" s="921"/>
      <c r="O26" s="650" t="str">
        <f t="shared" si="1"/>
        <v/>
      </c>
      <c r="P26" s="447"/>
      <c r="Q26" s="513"/>
      <c r="R26" s="648" t="str">
        <f>IF($H$16=0,"",$H$16)</f>
        <v/>
      </c>
      <c r="S26" s="647">
        <f>$J$16</f>
        <v>0</v>
      </c>
    </row>
    <row r="27" spans="1:20" s="348" customFormat="1" ht="24" customHeight="1">
      <c r="A27" s="173"/>
      <c r="B27" s="550"/>
      <c r="C27" s="102"/>
      <c r="D27" s="922"/>
      <c r="E27" s="923"/>
      <c r="F27" s="923"/>
      <c r="G27" s="923"/>
      <c r="H27" s="923"/>
      <c r="I27" s="923"/>
      <c r="J27" s="924"/>
      <c r="K27" s="72"/>
      <c r="L27" s="150"/>
      <c r="M27" s="920" t="str">
        <f t="shared" si="0"/>
        <v/>
      </c>
      <c r="N27" s="921"/>
      <c r="O27" s="650" t="str">
        <f t="shared" si="1"/>
        <v/>
      </c>
      <c r="P27" s="447"/>
      <c r="Q27" s="513"/>
      <c r="R27" s="649" t="str">
        <f>IF($M$16=0,"",$M$16)</f>
        <v/>
      </c>
      <c r="S27" s="647">
        <f>$O$16</f>
        <v>0</v>
      </c>
    </row>
    <row r="28" spans="1:20" s="348" customFormat="1" ht="24" customHeight="1">
      <c r="A28" s="173"/>
      <c r="B28" s="550"/>
      <c r="C28" s="102"/>
      <c r="D28" s="922"/>
      <c r="E28" s="923"/>
      <c r="F28" s="923"/>
      <c r="G28" s="923"/>
      <c r="H28" s="923"/>
      <c r="I28" s="923"/>
      <c r="J28" s="924"/>
      <c r="K28" s="72"/>
      <c r="L28" s="150"/>
      <c r="M28" s="920" t="str">
        <f t="shared" si="0"/>
        <v/>
      </c>
      <c r="N28" s="921"/>
      <c r="O28" s="650" t="str">
        <f t="shared" si="1"/>
        <v/>
      </c>
      <c r="P28" s="447"/>
      <c r="Q28" s="513"/>
    </row>
    <row r="29" spans="1:20" s="348" customFormat="1" ht="24" customHeight="1">
      <c r="A29" s="173"/>
      <c r="B29" s="550"/>
      <c r="C29" s="102"/>
      <c r="D29" s="922"/>
      <c r="E29" s="923"/>
      <c r="F29" s="923"/>
      <c r="G29" s="923"/>
      <c r="H29" s="923"/>
      <c r="I29" s="923"/>
      <c r="J29" s="924"/>
      <c r="K29" s="72"/>
      <c r="L29" s="150"/>
      <c r="M29" s="920" t="str">
        <f t="shared" si="0"/>
        <v/>
      </c>
      <c r="N29" s="921"/>
      <c r="O29" s="650" t="str">
        <f t="shared" si="1"/>
        <v/>
      </c>
      <c r="P29" s="447"/>
      <c r="Q29" s="513"/>
    </row>
    <row r="30" spans="1:20" s="348" customFormat="1" ht="24" customHeight="1">
      <c r="A30" s="173"/>
      <c r="B30" s="550"/>
      <c r="C30" s="102"/>
      <c r="D30" s="922"/>
      <c r="E30" s="923"/>
      <c r="F30" s="923"/>
      <c r="G30" s="923"/>
      <c r="H30" s="923"/>
      <c r="I30" s="923"/>
      <c r="J30" s="924"/>
      <c r="K30" s="72"/>
      <c r="L30" s="150"/>
      <c r="M30" s="920" t="str">
        <f t="shared" si="0"/>
        <v/>
      </c>
      <c r="N30" s="921"/>
      <c r="O30" s="650" t="str">
        <f t="shared" si="1"/>
        <v/>
      </c>
      <c r="P30" s="447"/>
      <c r="Q30" s="513"/>
    </row>
    <row r="31" spans="1:20" s="348" customFormat="1" ht="24" customHeight="1">
      <c r="A31" s="173"/>
      <c r="B31" s="550"/>
      <c r="C31" s="102"/>
      <c r="D31" s="922"/>
      <c r="E31" s="923"/>
      <c r="F31" s="923"/>
      <c r="G31" s="923"/>
      <c r="H31" s="923"/>
      <c r="I31" s="923"/>
      <c r="J31" s="924"/>
      <c r="K31" s="72"/>
      <c r="L31" s="150"/>
      <c r="M31" s="920" t="str">
        <f t="shared" si="0"/>
        <v/>
      </c>
      <c r="N31" s="921"/>
      <c r="O31" s="650" t="str">
        <f t="shared" si="1"/>
        <v/>
      </c>
      <c r="P31" s="447"/>
      <c r="Q31" s="513"/>
    </row>
    <row r="32" spans="1:20" s="348" customFormat="1" ht="24" customHeight="1">
      <c r="A32" s="173"/>
      <c r="B32" s="550"/>
      <c r="C32" s="102"/>
      <c r="D32" s="922"/>
      <c r="E32" s="923"/>
      <c r="F32" s="923"/>
      <c r="G32" s="923"/>
      <c r="H32" s="923"/>
      <c r="I32" s="923"/>
      <c r="J32" s="924"/>
      <c r="K32" s="72"/>
      <c r="L32" s="150"/>
      <c r="M32" s="920" t="str">
        <f t="shared" si="0"/>
        <v/>
      </c>
      <c r="N32" s="921"/>
      <c r="O32" s="650" t="str">
        <f t="shared" si="1"/>
        <v/>
      </c>
      <c r="P32" s="447"/>
      <c r="Q32" s="513"/>
    </row>
    <row r="33" spans="1:17" s="348" customFormat="1" ht="24" customHeight="1">
      <c r="A33" s="173"/>
      <c r="B33" s="550"/>
      <c r="C33" s="102"/>
      <c r="D33" s="922"/>
      <c r="E33" s="923"/>
      <c r="F33" s="923"/>
      <c r="G33" s="923"/>
      <c r="H33" s="923"/>
      <c r="I33" s="923"/>
      <c r="J33" s="924"/>
      <c r="K33" s="72"/>
      <c r="L33" s="150"/>
      <c r="M33" s="920" t="str">
        <f t="shared" si="0"/>
        <v/>
      </c>
      <c r="N33" s="921"/>
      <c r="O33" s="650" t="str">
        <f t="shared" si="1"/>
        <v/>
      </c>
      <c r="P33" s="447"/>
      <c r="Q33" s="513"/>
    </row>
    <row r="34" spans="1:17" s="348" customFormat="1" ht="24" customHeight="1">
      <c r="A34" s="173"/>
      <c r="B34" s="550"/>
      <c r="C34" s="102"/>
      <c r="D34" s="922"/>
      <c r="E34" s="923"/>
      <c r="F34" s="923"/>
      <c r="G34" s="923"/>
      <c r="H34" s="923"/>
      <c r="I34" s="923"/>
      <c r="J34" s="924"/>
      <c r="K34" s="72"/>
      <c r="L34" s="150"/>
      <c r="M34" s="920" t="str">
        <f t="shared" si="0"/>
        <v/>
      </c>
      <c r="N34" s="921"/>
      <c r="O34" s="650" t="str">
        <f t="shared" si="1"/>
        <v/>
      </c>
      <c r="P34" s="447"/>
      <c r="Q34" s="513"/>
    </row>
    <row r="35" spans="1:17" s="348" customFormat="1" ht="24" customHeight="1">
      <c r="A35" s="173"/>
      <c r="B35" s="550"/>
      <c r="C35" s="102"/>
      <c r="D35" s="922"/>
      <c r="E35" s="923"/>
      <c r="F35" s="923"/>
      <c r="G35" s="923"/>
      <c r="H35" s="923"/>
      <c r="I35" s="923"/>
      <c r="J35" s="924"/>
      <c r="K35" s="72"/>
      <c r="L35" s="150"/>
      <c r="M35" s="920" t="str">
        <f t="shared" si="0"/>
        <v/>
      </c>
      <c r="N35" s="921"/>
      <c r="O35" s="650" t="str">
        <f t="shared" si="1"/>
        <v/>
      </c>
      <c r="P35" s="447"/>
      <c r="Q35" s="513"/>
    </row>
    <row r="36" spans="1:17" s="348" customFormat="1" ht="24" customHeight="1">
      <c r="A36" s="173"/>
      <c r="B36" s="550"/>
      <c r="C36" s="102"/>
      <c r="D36" s="922"/>
      <c r="E36" s="923"/>
      <c r="F36" s="923"/>
      <c r="G36" s="923"/>
      <c r="H36" s="923"/>
      <c r="I36" s="923"/>
      <c r="J36" s="924"/>
      <c r="K36" s="72"/>
      <c r="L36" s="150"/>
      <c r="M36" s="920" t="str">
        <f t="shared" si="0"/>
        <v/>
      </c>
      <c r="N36" s="921"/>
      <c r="O36" s="650" t="str">
        <f t="shared" si="1"/>
        <v/>
      </c>
      <c r="P36" s="447"/>
      <c r="Q36" s="513"/>
    </row>
    <row r="37" spans="1:17" s="348" customFormat="1" ht="24" customHeight="1">
      <c r="A37" s="173"/>
      <c r="B37" s="550"/>
      <c r="C37" s="102"/>
      <c r="D37" s="922"/>
      <c r="E37" s="923"/>
      <c r="F37" s="923"/>
      <c r="G37" s="923"/>
      <c r="H37" s="923"/>
      <c r="I37" s="923"/>
      <c r="J37" s="924"/>
      <c r="K37" s="72"/>
      <c r="L37" s="150"/>
      <c r="M37" s="920" t="str">
        <f t="shared" si="0"/>
        <v/>
      </c>
      <c r="N37" s="921"/>
      <c r="O37" s="650" t="str">
        <f t="shared" si="1"/>
        <v/>
      </c>
      <c r="P37" s="447"/>
      <c r="Q37" s="513"/>
    </row>
    <row r="38" spans="1:17" s="348" customFormat="1" ht="24" customHeight="1">
      <c r="A38" s="173"/>
      <c r="B38" s="550"/>
      <c r="C38" s="102"/>
      <c r="D38" s="922"/>
      <c r="E38" s="923"/>
      <c r="F38" s="923"/>
      <c r="G38" s="923"/>
      <c r="H38" s="923"/>
      <c r="I38" s="923"/>
      <c r="J38" s="924"/>
      <c r="K38" s="72"/>
      <c r="L38" s="150"/>
      <c r="M38" s="920" t="str">
        <f t="shared" si="0"/>
        <v/>
      </c>
      <c r="N38" s="921"/>
      <c r="O38" s="650" t="str">
        <f t="shared" si="1"/>
        <v/>
      </c>
      <c r="P38" s="447"/>
      <c r="Q38" s="513"/>
    </row>
    <row r="39" spans="1:17" s="348" customFormat="1" ht="24" customHeight="1">
      <c r="A39" s="173"/>
      <c r="B39" s="550"/>
      <c r="C39" s="102"/>
      <c r="D39" s="922"/>
      <c r="E39" s="923"/>
      <c r="F39" s="923"/>
      <c r="G39" s="923"/>
      <c r="H39" s="923"/>
      <c r="I39" s="923"/>
      <c r="J39" s="924"/>
      <c r="K39" s="72"/>
      <c r="L39" s="150"/>
      <c r="M39" s="920" t="str">
        <f t="shared" si="0"/>
        <v/>
      </c>
      <c r="N39" s="921"/>
      <c r="O39" s="650" t="str">
        <f t="shared" si="1"/>
        <v/>
      </c>
      <c r="P39" s="447"/>
      <c r="Q39" s="513"/>
    </row>
    <row r="40" spans="1:17" s="348" customFormat="1" ht="24" customHeight="1">
      <c r="A40" s="173"/>
      <c r="B40" s="550"/>
      <c r="C40" s="102"/>
      <c r="D40" s="922"/>
      <c r="E40" s="923"/>
      <c r="F40" s="923"/>
      <c r="G40" s="923"/>
      <c r="H40" s="923"/>
      <c r="I40" s="923"/>
      <c r="J40" s="924"/>
      <c r="K40" s="72"/>
      <c r="L40" s="150"/>
      <c r="M40" s="920" t="str">
        <f t="shared" si="0"/>
        <v/>
      </c>
      <c r="N40" s="921"/>
      <c r="O40" s="650" t="str">
        <f t="shared" si="1"/>
        <v/>
      </c>
      <c r="P40" s="447"/>
      <c r="Q40" s="513"/>
    </row>
    <row r="41" spans="1:17" s="348" customFormat="1" ht="24" customHeight="1">
      <c r="A41" s="173"/>
      <c r="B41" s="550"/>
      <c r="C41" s="102"/>
      <c r="D41" s="922"/>
      <c r="E41" s="923"/>
      <c r="F41" s="923"/>
      <c r="G41" s="923"/>
      <c r="H41" s="923"/>
      <c r="I41" s="923"/>
      <c r="J41" s="924"/>
      <c r="K41" s="72"/>
      <c r="L41" s="150"/>
      <c r="M41" s="920" t="str">
        <f t="shared" si="0"/>
        <v/>
      </c>
      <c r="N41" s="921"/>
      <c r="O41" s="650" t="str">
        <f t="shared" si="1"/>
        <v/>
      </c>
      <c r="P41" s="447"/>
      <c r="Q41" s="513"/>
    </row>
    <row r="42" spans="1:17" s="348" customFormat="1" ht="24" customHeight="1">
      <c r="A42" s="173"/>
      <c r="B42" s="550"/>
      <c r="C42" s="102"/>
      <c r="D42" s="922"/>
      <c r="E42" s="923"/>
      <c r="F42" s="923"/>
      <c r="G42" s="923"/>
      <c r="H42" s="923"/>
      <c r="I42" s="923"/>
      <c r="J42" s="924"/>
      <c r="K42" s="72"/>
      <c r="L42" s="150"/>
      <c r="M42" s="920" t="str">
        <f t="shared" si="0"/>
        <v/>
      </c>
      <c r="N42" s="921"/>
      <c r="O42" s="650" t="str">
        <f t="shared" si="1"/>
        <v/>
      </c>
      <c r="P42" s="447"/>
      <c r="Q42" s="513"/>
    </row>
    <row r="43" spans="1:17" customFormat="1" ht="24" customHeight="1">
      <c r="A43" s="173"/>
      <c r="B43" s="550"/>
      <c r="C43" s="102"/>
      <c r="D43" s="922"/>
      <c r="E43" s="923"/>
      <c r="F43" s="923"/>
      <c r="G43" s="923"/>
      <c r="H43" s="923"/>
      <c r="I43" s="923"/>
      <c r="J43" s="924"/>
      <c r="K43" s="72"/>
      <c r="L43" s="150"/>
      <c r="M43" s="920" t="str">
        <f t="shared" si="0"/>
        <v/>
      </c>
      <c r="N43" s="921"/>
      <c r="O43" s="650" t="str">
        <f t="shared" si="1"/>
        <v/>
      </c>
      <c r="P43" s="370"/>
      <c r="Q43" s="530"/>
    </row>
    <row r="44" spans="1:17" customFormat="1" ht="24" customHeight="1">
      <c r="A44" s="173"/>
      <c r="B44" s="550"/>
      <c r="C44" s="102"/>
      <c r="D44" s="922"/>
      <c r="E44" s="923"/>
      <c r="F44" s="923"/>
      <c r="G44" s="923"/>
      <c r="H44" s="923"/>
      <c r="I44" s="923"/>
      <c r="J44" s="924"/>
      <c r="K44" s="72"/>
      <c r="L44" s="150"/>
      <c r="M44" s="920" t="str">
        <f t="shared" si="0"/>
        <v/>
      </c>
      <c r="N44" s="921"/>
      <c r="O44" s="650" t="str">
        <f t="shared" si="1"/>
        <v/>
      </c>
      <c r="P44" s="370"/>
      <c r="Q44" s="530"/>
    </row>
    <row r="45" spans="1:17" customFormat="1" ht="24" customHeight="1">
      <c r="A45" s="173"/>
      <c r="B45" s="550"/>
      <c r="C45" s="102"/>
      <c r="D45" s="922"/>
      <c r="E45" s="923"/>
      <c r="F45" s="923"/>
      <c r="G45" s="923"/>
      <c r="H45" s="923"/>
      <c r="I45" s="923"/>
      <c r="J45" s="924"/>
      <c r="K45" s="72"/>
      <c r="L45" s="150"/>
      <c r="M45" s="920" t="str">
        <f t="shared" si="0"/>
        <v/>
      </c>
      <c r="N45" s="921"/>
      <c r="O45" s="650" t="str">
        <f t="shared" si="1"/>
        <v/>
      </c>
      <c r="P45" s="370"/>
      <c r="Q45" s="530"/>
    </row>
    <row r="46" spans="1:17" customFormat="1" ht="24" customHeight="1">
      <c r="A46" s="173"/>
      <c r="B46" s="550"/>
      <c r="C46" s="102"/>
      <c r="D46" s="922"/>
      <c r="E46" s="923"/>
      <c r="F46" s="923"/>
      <c r="G46" s="923"/>
      <c r="H46" s="923"/>
      <c r="I46" s="923"/>
      <c r="J46" s="924"/>
      <c r="K46" s="72"/>
      <c r="L46" s="150"/>
      <c r="M46" s="920" t="str">
        <f t="shared" si="0"/>
        <v/>
      </c>
      <c r="N46" s="921"/>
      <c r="O46" s="650" t="str">
        <f t="shared" si="1"/>
        <v/>
      </c>
      <c r="P46" s="370"/>
      <c r="Q46" s="513"/>
    </row>
    <row r="47" spans="1:17" customFormat="1" ht="24" customHeight="1">
      <c r="A47" s="173"/>
      <c r="B47" s="550"/>
      <c r="C47" s="102"/>
      <c r="D47" s="922"/>
      <c r="E47" s="923"/>
      <c r="F47" s="923"/>
      <c r="G47" s="923"/>
      <c r="H47" s="923"/>
      <c r="I47" s="923"/>
      <c r="J47" s="924"/>
      <c r="K47" s="72"/>
      <c r="L47" s="150"/>
      <c r="M47" s="920" t="str">
        <f t="shared" si="0"/>
        <v/>
      </c>
      <c r="N47" s="921"/>
      <c r="O47" s="650" t="str">
        <f t="shared" si="1"/>
        <v/>
      </c>
      <c r="P47" s="370"/>
      <c r="Q47" s="513"/>
    </row>
    <row r="48" spans="1:17" customFormat="1" ht="24" customHeight="1">
      <c r="A48" s="173"/>
      <c r="B48" s="550"/>
      <c r="C48" s="102"/>
      <c r="D48" s="922"/>
      <c r="E48" s="923"/>
      <c r="F48" s="923"/>
      <c r="G48" s="923"/>
      <c r="H48" s="923"/>
      <c r="I48" s="923"/>
      <c r="J48" s="924"/>
      <c r="K48" s="72"/>
      <c r="L48" s="150"/>
      <c r="M48" s="920" t="str">
        <f t="shared" si="0"/>
        <v/>
      </c>
      <c r="N48" s="921"/>
      <c r="O48" s="650" t="str">
        <f t="shared" si="1"/>
        <v/>
      </c>
      <c r="P48" s="370"/>
      <c r="Q48" s="513"/>
    </row>
    <row r="49" spans="1:19" customFormat="1" ht="24" customHeight="1">
      <c r="A49" s="173"/>
      <c r="B49" s="550"/>
      <c r="C49" s="102"/>
      <c r="D49" s="922"/>
      <c r="E49" s="923"/>
      <c r="F49" s="923"/>
      <c r="G49" s="923"/>
      <c r="H49" s="923"/>
      <c r="I49" s="923"/>
      <c r="J49" s="924"/>
      <c r="K49" s="72"/>
      <c r="L49" s="150"/>
      <c r="M49" s="920" t="str">
        <f t="shared" si="0"/>
        <v/>
      </c>
      <c r="N49" s="921"/>
      <c r="O49" s="650" t="str">
        <f t="shared" si="1"/>
        <v/>
      </c>
      <c r="P49" s="370"/>
      <c r="Q49" s="513"/>
    </row>
    <row r="50" spans="1:19" customFormat="1" ht="24" customHeight="1">
      <c r="A50" s="173"/>
      <c r="B50" s="550"/>
      <c r="C50" s="102"/>
      <c r="D50" s="922"/>
      <c r="E50" s="923"/>
      <c r="F50" s="923"/>
      <c r="G50" s="923"/>
      <c r="H50" s="923"/>
      <c r="I50" s="923"/>
      <c r="J50" s="924"/>
      <c r="K50" s="72"/>
      <c r="L50" s="150"/>
      <c r="M50" s="920" t="str">
        <f t="shared" si="0"/>
        <v/>
      </c>
      <c r="N50" s="921"/>
      <c r="O50" s="650" t="str">
        <f t="shared" si="1"/>
        <v/>
      </c>
      <c r="P50" s="141"/>
      <c r="Q50" s="513"/>
      <c r="R50" s="126"/>
      <c r="S50" s="126"/>
    </row>
    <row r="51" spans="1:19" customFormat="1" ht="24" customHeight="1">
      <c r="A51" s="173"/>
      <c r="B51" s="550"/>
      <c r="C51" s="102"/>
      <c r="D51" s="922"/>
      <c r="E51" s="923"/>
      <c r="F51" s="923"/>
      <c r="G51" s="923"/>
      <c r="H51" s="923"/>
      <c r="I51" s="923"/>
      <c r="J51" s="924"/>
      <c r="K51" s="72"/>
      <c r="L51" s="150"/>
      <c r="M51" s="920" t="str">
        <f t="shared" si="0"/>
        <v/>
      </c>
      <c r="N51" s="921"/>
      <c r="O51" s="650" t="str">
        <f t="shared" si="1"/>
        <v/>
      </c>
      <c r="P51" s="370"/>
      <c r="Q51" s="513"/>
      <c r="R51" s="99"/>
      <c r="S51" s="99"/>
    </row>
    <row r="52" spans="1:19" customFormat="1" ht="24" customHeight="1">
      <c r="A52" s="173"/>
      <c r="B52" s="550"/>
      <c r="C52" s="102"/>
      <c r="D52" s="922"/>
      <c r="E52" s="923"/>
      <c r="F52" s="923"/>
      <c r="G52" s="923"/>
      <c r="H52" s="923"/>
      <c r="I52" s="923"/>
      <c r="J52" s="924"/>
      <c r="K52" s="72"/>
      <c r="L52" s="150"/>
      <c r="M52" s="920" t="str">
        <f t="shared" si="0"/>
        <v/>
      </c>
      <c r="N52" s="921"/>
      <c r="O52" s="650" t="str">
        <f t="shared" si="1"/>
        <v/>
      </c>
      <c r="P52" s="370"/>
      <c r="Q52" s="513"/>
      <c r="R52" s="43"/>
      <c r="S52" s="43"/>
    </row>
    <row r="53" spans="1:19" customFormat="1" ht="24" customHeight="1">
      <c r="A53" s="173"/>
      <c r="B53" s="550"/>
      <c r="C53" s="102"/>
      <c r="D53" s="922"/>
      <c r="E53" s="923"/>
      <c r="F53" s="923"/>
      <c r="G53" s="923"/>
      <c r="H53" s="923"/>
      <c r="I53" s="923"/>
      <c r="J53" s="924"/>
      <c r="K53" s="72"/>
      <c r="L53" s="150"/>
      <c r="M53" s="920" t="str">
        <f t="shared" si="0"/>
        <v/>
      </c>
      <c r="N53" s="921"/>
      <c r="O53" s="650" t="str">
        <f t="shared" si="1"/>
        <v/>
      </c>
      <c r="P53" s="370"/>
      <c r="Q53" s="513"/>
      <c r="R53" s="43"/>
      <c r="S53" s="43"/>
    </row>
    <row r="54" spans="1:19" customFormat="1" ht="24" customHeight="1">
      <c r="A54" s="173"/>
      <c r="B54" s="550"/>
      <c r="C54" s="102"/>
      <c r="D54" s="922"/>
      <c r="E54" s="923"/>
      <c r="F54" s="923"/>
      <c r="G54" s="923"/>
      <c r="H54" s="923"/>
      <c r="I54" s="923"/>
      <c r="J54" s="924"/>
      <c r="K54" s="72"/>
      <c r="L54" s="150"/>
      <c r="M54" s="920" t="str">
        <f t="shared" si="0"/>
        <v/>
      </c>
      <c r="N54" s="921"/>
      <c r="O54" s="650" t="str">
        <f t="shared" si="1"/>
        <v/>
      </c>
      <c r="P54" s="370"/>
      <c r="Q54" s="513"/>
      <c r="R54" s="43"/>
      <c r="S54" s="43"/>
    </row>
    <row r="55" spans="1:19" customFormat="1" ht="24" customHeight="1">
      <c r="A55" s="173"/>
      <c r="B55" s="550"/>
      <c r="C55" s="102"/>
      <c r="D55" s="922"/>
      <c r="E55" s="923"/>
      <c r="F55" s="923"/>
      <c r="G55" s="923"/>
      <c r="H55" s="923"/>
      <c r="I55" s="923"/>
      <c r="J55" s="924"/>
      <c r="K55" s="72"/>
      <c r="L55" s="150"/>
      <c r="M55" s="920" t="str">
        <f t="shared" si="0"/>
        <v/>
      </c>
      <c r="N55" s="921"/>
      <c r="O55" s="650" t="str">
        <f t="shared" si="1"/>
        <v/>
      </c>
      <c r="P55" s="370"/>
      <c r="Q55" s="513"/>
      <c r="R55" s="43"/>
      <c r="S55" s="43"/>
    </row>
    <row r="56" spans="1:19" customFormat="1" ht="24" customHeight="1">
      <c r="A56" s="173"/>
      <c r="B56" s="550"/>
      <c r="C56" s="102"/>
      <c r="D56" s="922"/>
      <c r="E56" s="923"/>
      <c r="F56" s="923"/>
      <c r="G56" s="923"/>
      <c r="H56" s="923"/>
      <c r="I56" s="923"/>
      <c r="J56" s="924"/>
      <c r="K56" s="72"/>
      <c r="L56" s="150"/>
      <c r="M56" s="920" t="str">
        <f t="shared" si="0"/>
        <v/>
      </c>
      <c r="N56" s="921"/>
      <c r="O56" s="650" t="str">
        <f t="shared" si="1"/>
        <v/>
      </c>
      <c r="P56" s="370"/>
      <c r="Q56" s="513"/>
      <c r="R56" s="43"/>
      <c r="S56" s="43"/>
    </row>
    <row r="57" spans="1:19" customFormat="1" ht="24" customHeight="1">
      <c r="A57" s="173"/>
      <c r="B57" s="550"/>
      <c r="C57" s="102"/>
      <c r="D57" s="922"/>
      <c r="E57" s="923"/>
      <c r="F57" s="923"/>
      <c r="G57" s="923"/>
      <c r="H57" s="923"/>
      <c r="I57" s="923"/>
      <c r="J57" s="924"/>
      <c r="K57" s="72"/>
      <c r="L57" s="150"/>
      <c r="M57" s="920" t="str">
        <f t="shared" si="0"/>
        <v/>
      </c>
      <c r="N57" s="921"/>
      <c r="O57" s="650" t="str">
        <f t="shared" si="1"/>
        <v/>
      </c>
      <c r="P57" s="370"/>
      <c r="Q57" s="513"/>
      <c r="R57" s="43"/>
      <c r="S57" s="43"/>
    </row>
    <row r="58" spans="1:19" customFormat="1" ht="24" customHeight="1">
      <c r="A58" s="173"/>
      <c r="B58" s="550"/>
      <c r="C58" s="102"/>
      <c r="D58" s="922"/>
      <c r="E58" s="923"/>
      <c r="F58" s="923"/>
      <c r="G58" s="923"/>
      <c r="H58" s="923"/>
      <c r="I58" s="923"/>
      <c r="J58" s="924"/>
      <c r="K58" s="72"/>
      <c r="L58" s="150"/>
      <c r="M58" s="920" t="str">
        <f t="shared" si="0"/>
        <v/>
      </c>
      <c r="N58" s="921"/>
      <c r="O58" s="650" t="str">
        <f t="shared" si="1"/>
        <v/>
      </c>
      <c r="P58" s="370"/>
      <c r="Q58" s="513"/>
      <c r="R58" s="43"/>
      <c r="S58" s="43"/>
    </row>
    <row r="59" spans="1:19" s="126" customFormat="1" ht="4.5" customHeight="1">
      <c r="A59" s="497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202"/>
      <c r="Q59" s="531"/>
    </row>
    <row r="60" spans="1:19" s="99" customFormat="1" ht="21.75" customHeight="1">
      <c r="A60" s="504"/>
      <c r="B60" s="194" t="s">
        <v>91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551"/>
      <c r="Q60" s="532"/>
    </row>
    <row r="61" spans="1:19" customFormat="1" ht="12.75" customHeight="1">
      <c r="A61" s="497"/>
      <c r="B61" s="373" t="str">
        <f>'5-STB'!B113</f>
        <v>FAPESP,  MAIO DE 2013</v>
      </c>
      <c r="C61" s="373"/>
      <c r="D61" s="373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4"/>
    </row>
    <row r="62" spans="1:19" customFormat="1" ht="18">
      <c r="A62" s="512"/>
      <c r="B62" s="418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933" t="s">
        <v>1</v>
      </c>
      <c r="C63" s="770" t="s">
        <v>7</v>
      </c>
      <c r="D63" s="912" t="s">
        <v>8</v>
      </c>
      <c r="E63" s="913"/>
      <c r="F63" s="913"/>
      <c r="G63" s="913"/>
      <c r="H63" s="913"/>
      <c r="I63" s="913"/>
      <c r="J63" s="935"/>
      <c r="K63" s="733" t="s">
        <v>80</v>
      </c>
      <c r="L63" s="770" t="s">
        <v>3</v>
      </c>
      <c r="M63" s="749" t="s">
        <v>181</v>
      </c>
      <c r="N63" s="930"/>
      <c r="O63" s="918" t="s">
        <v>182</v>
      </c>
      <c r="P63" s="773" t="s">
        <v>2</v>
      </c>
      <c r="Q63" s="277"/>
      <c r="R63" s="129"/>
      <c r="S63" s="129"/>
    </row>
    <row r="64" spans="1:19" s="99" customFormat="1" ht="23.25" customHeight="1">
      <c r="A64" s="504"/>
      <c r="B64" s="934"/>
      <c r="C64" s="908"/>
      <c r="D64" s="914"/>
      <c r="E64" s="915"/>
      <c r="F64" s="915"/>
      <c r="G64" s="915"/>
      <c r="H64" s="915"/>
      <c r="I64" s="915"/>
      <c r="J64" s="936"/>
      <c r="K64" s="929"/>
      <c r="L64" s="884"/>
      <c r="M64" s="931"/>
      <c r="N64" s="932"/>
      <c r="O64" s="937"/>
      <c r="P64" s="887"/>
      <c r="Q64" s="277"/>
      <c r="R64" s="130"/>
      <c r="S64" s="130"/>
    </row>
    <row r="65" spans="1:19" customFormat="1" ht="24" customHeight="1">
      <c r="A65" s="173"/>
      <c r="B65" s="289"/>
      <c r="C65" s="102"/>
      <c r="D65" s="922"/>
      <c r="E65" s="923"/>
      <c r="F65" s="923"/>
      <c r="G65" s="923"/>
      <c r="H65" s="923"/>
      <c r="I65" s="923"/>
      <c r="J65" s="924"/>
      <c r="K65" s="72"/>
      <c r="L65" s="150"/>
      <c r="M65" s="920" t="str">
        <f t="shared" ref="M65:M109" si="2">IF(C65*L65=0,"",C65*L65)</f>
        <v/>
      </c>
      <c r="N65" s="921"/>
      <c r="O65" s="650" t="str">
        <f t="shared" ref="O65:O109" si="3">IF(ISERROR(INDEX($S$22:$S$27,MATCH(K65,$R$22:$R$27,0))*M65),"",INDEX($S$22:$S$27,MATCH(K65,$R$22:$R$27,0))*M65)</f>
        <v/>
      </c>
      <c r="P65" s="370"/>
      <c r="Q65" s="530"/>
      <c r="R65" s="200"/>
      <c r="S65" s="201"/>
    </row>
    <row r="66" spans="1:19" customFormat="1" ht="24" customHeight="1">
      <c r="A66" s="173"/>
      <c r="B66" s="550"/>
      <c r="C66" s="102"/>
      <c r="D66" s="922"/>
      <c r="E66" s="923"/>
      <c r="F66" s="923"/>
      <c r="G66" s="923"/>
      <c r="H66" s="923"/>
      <c r="I66" s="923"/>
      <c r="J66" s="924"/>
      <c r="K66" s="72"/>
      <c r="L66" s="150"/>
      <c r="M66" s="920" t="str">
        <f t="shared" si="2"/>
        <v/>
      </c>
      <c r="N66" s="921"/>
      <c r="O66" s="650" t="str">
        <f t="shared" si="3"/>
        <v/>
      </c>
      <c r="P66" s="370"/>
      <c r="Q66" s="530"/>
      <c r="R66" s="200"/>
      <c r="S66" s="201"/>
    </row>
    <row r="67" spans="1:19" customFormat="1" ht="24" customHeight="1">
      <c r="A67" s="173"/>
      <c r="B67" s="550"/>
      <c r="C67" s="102"/>
      <c r="D67" s="922"/>
      <c r="E67" s="923"/>
      <c r="F67" s="923"/>
      <c r="G67" s="923"/>
      <c r="H67" s="923"/>
      <c r="I67" s="923"/>
      <c r="J67" s="924"/>
      <c r="K67" s="72"/>
      <c r="L67" s="150"/>
      <c r="M67" s="920" t="str">
        <f t="shared" si="2"/>
        <v/>
      </c>
      <c r="N67" s="921"/>
      <c r="O67" s="650" t="str">
        <f t="shared" si="3"/>
        <v/>
      </c>
      <c r="P67" s="370"/>
      <c r="Q67" s="513"/>
      <c r="R67" s="200"/>
      <c r="S67" s="201"/>
    </row>
    <row r="68" spans="1:19" customFormat="1" ht="24" customHeight="1">
      <c r="A68" s="173"/>
      <c r="B68" s="550"/>
      <c r="C68" s="102"/>
      <c r="D68" s="922"/>
      <c r="E68" s="923"/>
      <c r="F68" s="923"/>
      <c r="G68" s="923"/>
      <c r="H68" s="923"/>
      <c r="I68" s="923"/>
      <c r="J68" s="924"/>
      <c r="K68" s="72"/>
      <c r="L68" s="150"/>
      <c r="M68" s="920" t="str">
        <f t="shared" si="2"/>
        <v/>
      </c>
      <c r="N68" s="921"/>
      <c r="O68" s="650" t="str">
        <f t="shared" si="3"/>
        <v/>
      </c>
      <c r="P68" s="370"/>
      <c r="Q68" s="513"/>
      <c r="R68" s="129"/>
      <c r="S68" s="129"/>
    </row>
    <row r="69" spans="1:19" customFormat="1" ht="24" customHeight="1">
      <c r="A69" s="173"/>
      <c r="B69" s="550"/>
      <c r="C69" s="102"/>
      <c r="D69" s="922"/>
      <c r="E69" s="923"/>
      <c r="F69" s="923"/>
      <c r="G69" s="923"/>
      <c r="H69" s="923"/>
      <c r="I69" s="923"/>
      <c r="J69" s="924"/>
      <c r="K69" s="72"/>
      <c r="L69" s="150"/>
      <c r="M69" s="920" t="str">
        <f t="shared" si="2"/>
        <v/>
      </c>
      <c r="N69" s="921"/>
      <c r="O69" s="650" t="str">
        <f t="shared" si="3"/>
        <v/>
      </c>
      <c r="P69" s="370"/>
      <c r="Q69" s="513"/>
      <c r="R69" s="129"/>
      <c r="S69" s="129"/>
    </row>
    <row r="70" spans="1:19" customFormat="1" ht="24" customHeight="1">
      <c r="A70" s="173"/>
      <c r="B70" s="550"/>
      <c r="C70" s="102"/>
      <c r="D70" s="922"/>
      <c r="E70" s="923"/>
      <c r="F70" s="923"/>
      <c r="G70" s="923"/>
      <c r="H70" s="923"/>
      <c r="I70" s="923"/>
      <c r="J70" s="924"/>
      <c r="K70" s="72"/>
      <c r="L70" s="150"/>
      <c r="M70" s="920" t="str">
        <f t="shared" si="2"/>
        <v/>
      </c>
      <c r="N70" s="921"/>
      <c r="O70" s="650" t="str">
        <f t="shared" si="3"/>
        <v/>
      </c>
      <c r="P70" s="370"/>
      <c r="Q70" s="513"/>
      <c r="R70" s="200"/>
      <c r="S70" s="201"/>
    </row>
    <row r="71" spans="1:19" customFormat="1" ht="24" customHeight="1">
      <c r="A71" s="173"/>
      <c r="B71" s="550"/>
      <c r="C71" s="102"/>
      <c r="D71" s="922"/>
      <c r="E71" s="923"/>
      <c r="F71" s="923"/>
      <c r="G71" s="923"/>
      <c r="H71" s="923"/>
      <c r="I71" s="923"/>
      <c r="J71" s="924"/>
      <c r="K71" s="72"/>
      <c r="L71" s="150"/>
      <c r="M71" s="920" t="str">
        <f t="shared" si="2"/>
        <v/>
      </c>
      <c r="N71" s="921"/>
      <c r="O71" s="650" t="str">
        <f t="shared" si="3"/>
        <v/>
      </c>
      <c r="P71" s="370"/>
      <c r="Q71" s="513"/>
    </row>
    <row r="72" spans="1:19" customFormat="1" ht="24" customHeight="1">
      <c r="A72" s="173"/>
      <c r="B72" s="550"/>
      <c r="C72" s="102"/>
      <c r="D72" s="922"/>
      <c r="E72" s="923"/>
      <c r="F72" s="923"/>
      <c r="G72" s="923"/>
      <c r="H72" s="923"/>
      <c r="I72" s="923"/>
      <c r="J72" s="924"/>
      <c r="K72" s="72"/>
      <c r="L72" s="150"/>
      <c r="M72" s="920" t="str">
        <f t="shared" si="2"/>
        <v/>
      </c>
      <c r="N72" s="921"/>
      <c r="O72" s="650" t="str">
        <f t="shared" si="3"/>
        <v/>
      </c>
      <c r="P72" s="370"/>
      <c r="Q72" s="513"/>
    </row>
    <row r="73" spans="1:19" customFormat="1" ht="24" customHeight="1">
      <c r="A73" s="173"/>
      <c r="B73" s="550"/>
      <c r="C73" s="102"/>
      <c r="D73" s="922"/>
      <c r="E73" s="923"/>
      <c r="F73" s="923"/>
      <c r="G73" s="923"/>
      <c r="H73" s="923"/>
      <c r="I73" s="923"/>
      <c r="J73" s="924"/>
      <c r="K73" s="72"/>
      <c r="L73" s="150"/>
      <c r="M73" s="920" t="str">
        <f t="shared" si="2"/>
        <v/>
      </c>
      <c r="N73" s="921"/>
      <c r="O73" s="650" t="str">
        <f t="shared" si="3"/>
        <v/>
      </c>
      <c r="P73" s="370"/>
      <c r="Q73" s="513"/>
    </row>
    <row r="74" spans="1:19" customFormat="1" ht="24" customHeight="1">
      <c r="A74" s="173"/>
      <c r="B74" s="550"/>
      <c r="C74" s="102"/>
      <c r="D74" s="922"/>
      <c r="E74" s="923"/>
      <c r="F74" s="923"/>
      <c r="G74" s="923"/>
      <c r="H74" s="923"/>
      <c r="I74" s="923"/>
      <c r="J74" s="924"/>
      <c r="K74" s="72"/>
      <c r="L74" s="150"/>
      <c r="M74" s="920" t="str">
        <f t="shared" si="2"/>
        <v/>
      </c>
      <c r="N74" s="921"/>
      <c r="O74" s="650" t="str">
        <f t="shared" si="3"/>
        <v/>
      </c>
      <c r="P74" s="370"/>
      <c r="Q74" s="513"/>
    </row>
    <row r="75" spans="1:19" customFormat="1" ht="24" customHeight="1">
      <c r="A75" s="173"/>
      <c r="B75" s="550"/>
      <c r="C75" s="102"/>
      <c r="D75" s="922"/>
      <c r="E75" s="923"/>
      <c r="F75" s="923"/>
      <c r="G75" s="923"/>
      <c r="H75" s="923"/>
      <c r="I75" s="923"/>
      <c r="J75" s="924"/>
      <c r="K75" s="72"/>
      <c r="L75" s="150"/>
      <c r="M75" s="920" t="str">
        <f t="shared" si="2"/>
        <v/>
      </c>
      <c r="N75" s="921"/>
      <c r="O75" s="650" t="str">
        <f t="shared" si="3"/>
        <v/>
      </c>
      <c r="P75" s="370"/>
      <c r="Q75" s="513"/>
    </row>
    <row r="76" spans="1:19" customFormat="1" ht="24" customHeight="1">
      <c r="A76" s="173"/>
      <c r="B76" s="550"/>
      <c r="C76" s="102"/>
      <c r="D76" s="922"/>
      <c r="E76" s="923"/>
      <c r="F76" s="923"/>
      <c r="G76" s="923"/>
      <c r="H76" s="923"/>
      <c r="I76" s="923"/>
      <c r="J76" s="924"/>
      <c r="K76" s="72"/>
      <c r="L76" s="150"/>
      <c r="M76" s="920" t="str">
        <f t="shared" si="2"/>
        <v/>
      </c>
      <c r="N76" s="921"/>
      <c r="O76" s="650" t="str">
        <f t="shared" si="3"/>
        <v/>
      </c>
      <c r="P76" s="370"/>
      <c r="Q76" s="513"/>
    </row>
    <row r="77" spans="1:19" customFormat="1" ht="24" customHeight="1">
      <c r="A77" s="173"/>
      <c r="B77" s="550"/>
      <c r="C77" s="102"/>
      <c r="D77" s="922"/>
      <c r="E77" s="923"/>
      <c r="F77" s="923"/>
      <c r="G77" s="923"/>
      <c r="H77" s="923"/>
      <c r="I77" s="923"/>
      <c r="J77" s="924"/>
      <c r="K77" s="72"/>
      <c r="L77" s="150"/>
      <c r="M77" s="920" t="str">
        <f t="shared" si="2"/>
        <v/>
      </c>
      <c r="N77" s="921"/>
      <c r="O77" s="650" t="str">
        <f t="shared" si="3"/>
        <v/>
      </c>
      <c r="P77" s="370"/>
      <c r="Q77" s="513"/>
    </row>
    <row r="78" spans="1:19" customFormat="1" ht="24" customHeight="1">
      <c r="A78" s="173"/>
      <c r="B78" s="550"/>
      <c r="C78" s="102"/>
      <c r="D78" s="922"/>
      <c r="E78" s="923"/>
      <c r="F78" s="923"/>
      <c r="G78" s="923"/>
      <c r="H78" s="923"/>
      <c r="I78" s="923"/>
      <c r="J78" s="924"/>
      <c r="K78" s="72"/>
      <c r="L78" s="150"/>
      <c r="M78" s="920" t="str">
        <f t="shared" si="2"/>
        <v/>
      </c>
      <c r="N78" s="921"/>
      <c r="O78" s="650" t="str">
        <f t="shared" si="3"/>
        <v/>
      </c>
      <c r="P78" s="370"/>
      <c r="Q78" s="513"/>
    </row>
    <row r="79" spans="1:19" customFormat="1" ht="24" customHeight="1">
      <c r="A79" s="173"/>
      <c r="B79" s="550"/>
      <c r="C79" s="102"/>
      <c r="D79" s="922"/>
      <c r="E79" s="923"/>
      <c r="F79" s="923"/>
      <c r="G79" s="923"/>
      <c r="H79" s="923"/>
      <c r="I79" s="923"/>
      <c r="J79" s="924"/>
      <c r="K79" s="72"/>
      <c r="L79" s="150"/>
      <c r="M79" s="920" t="str">
        <f t="shared" si="2"/>
        <v/>
      </c>
      <c r="N79" s="921"/>
      <c r="O79" s="650" t="str">
        <f t="shared" si="3"/>
        <v/>
      </c>
      <c r="P79" s="370"/>
      <c r="Q79" s="513"/>
    </row>
    <row r="80" spans="1:19" s="348" customFormat="1" ht="24" customHeight="1">
      <c r="A80" s="173"/>
      <c r="B80" s="550"/>
      <c r="C80" s="102"/>
      <c r="D80" s="922"/>
      <c r="E80" s="923"/>
      <c r="F80" s="923"/>
      <c r="G80" s="923"/>
      <c r="H80" s="923"/>
      <c r="I80" s="923"/>
      <c r="J80" s="924"/>
      <c r="K80" s="72"/>
      <c r="L80" s="150"/>
      <c r="M80" s="920" t="str">
        <f t="shared" si="2"/>
        <v/>
      </c>
      <c r="N80" s="921"/>
      <c r="O80" s="650" t="str">
        <f t="shared" si="3"/>
        <v/>
      </c>
      <c r="P80" s="447"/>
      <c r="Q80" s="513"/>
    </row>
    <row r="81" spans="1:17" s="348" customFormat="1" ht="24" customHeight="1">
      <c r="A81" s="173"/>
      <c r="B81" s="550"/>
      <c r="C81" s="102"/>
      <c r="D81" s="922"/>
      <c r="E81" s="923"/>
      <c r="F81" s="923"/>
      <c r="G81" s="923"/>
      <c r="H81" s="923"/>
      <c r="I81" s="923"/>
      <c r="J81" s="924"/>
      <c r="K81" s="72"/>
      <c r="L81" s="150"/>
      <c r="M81" s="920" t="str">
        <f t="shared" si="2"/>
        <v/>
      </c>
      <c r="N81" s="921"/>
      <c r="O81" s="650" t="str">
        <f t="shared" si="3"/>
        <v/>
      </c>
      <c r="P81" s="447"/>
      <c r="Q81" s="513"/>
    </row>
    <row r="82" spans="1:17" s="348" customFormat="1" ht="24" customHeight="1">
      <c r="A82" s="173"/>
      <c r="B82" s="550"/>
      <c r="C82" s="102"/>
      <c r="D82" s="922"/>
      <c r="E82" s="923"/>
      <c r="F82" s="923"/>
      <c r="G82" s="923"/>
      <c r="H82" s="923"/>
      <c r="I82" s="923"/>
      <c r="J82" s="924"/>
      <c r="K82" s="72"/>
      <c r="L82" s="150"/>
      <c r="M82" s="920" t="str">
        <f t="shared" si="2"/>
        <v/>
      </c>
      <c r="N82" s="921"/>
      <c r="O82" s="650" t="str">
        <f t="shared" si="3"/>
        <v/>
      </c>
      <c r="P82" s="447"/>
      <c r="Q82" s="513"/>
    </row>
    <row r="83" spans="1:17" s="348" customFormat="1" ht="24" customHeight="1">
      <c r="A83" s="173"/>
      <c r="B83" s="550"/>
      <c r="C83" s="102"/>
      <c r="D83" s="922"/>
      <c r="E83" s="923"/>
      <c r="F83" s="923"/>
      <c r="G83" s="923"/>
      <c r="H83" s="923"/>
      <c r="I83" s="923"/>
      <c r="J83" s="924"/>
      <c r="K83" s="72"/>
      <c r="L83" s="150"/>
      <c r="M83" s="920" t="str">
        <f t="shared" si="2"/>
        <v/>
      </c>
      <c r="N83" s="921"/>
      <c r="O83" s="650" t="str">
        <f t="shared" si="3"/>
        <v/>
      </c>
      <c r="P83" s="447"/>
      <c r="Q83" s="513"/>
    </row>
    <row r="84" spans="1:17" s="348" customFormat="1" ht="24" customHeight="1">
      <c r="A84" s="173"/>
      <c r="B84" s="550"/>
      <c r="C84" s="102"/>
      <c r="D84" s="922"/>
      <c r="E84" s="923"/>
      <c r="F84" s="923"/>
      <c r="G84" s="923"/>
      <c r="H84" s="923"/>
      <c r="I84" s="923"/>
      <c r="J84" s="924"/>
      <c r="K84" s="72"/>
      <c r="L84" s="150"/>
      <c r="M84" s="920" t="str">
        <f t="shared" si="2"/>
        <v/>
      </c>
      <c r="N84" s="921"/>
      <c r="O84" s="650" t="str">
        <f t="shared" si="3"/>
        <v/>
      </c>
      <c r="P84" s="447"/>
      <c r="Q84" s="513"/>
    </row>
    <row r="85" spans="1:17" s="348" customFormat="1" ht="24" customHeight="1">
      <c r="A85" s="173"/>
      <c r="B85" s="550"/>
      <c r="C85" s="102"/>
      <c r="D85" s="922"/>
      <c r="E85" s="923"/>
      <c r="F85" s="923"/>
      <c r="G85" s="923"/>
      <c r="H85" s="923"/>
      <c r="I85" s="923"/>
      <c r="J85" s="924"/>
      <c r="K85" s="72"/>
      <c r="L85" s="150"/>
      <c r="M85" s="920" t="str">
        <f t="shared" si="2"/>
        <v/>
      </c>
      <c r="N85" s="921"/>
      <c r="O85" s="650" t="str">
        <f t="shared" si="3"/>
        <v/>
      </c>
      <c r="P85" s="447"/>
      <c r="Q85" s="513"/>
    </row>
    <row r="86" spans="1:17" s="348" customFormat="1" ht="24" customHeight="1">
      <c r="A86" s="173"/>
      <c r="B86" s="550"/>
      <c r="C86" s="102"/>
      <c r="D86" s="922"/>
      <c r="E86" s="923"/>
      <c r="F86" s="923"/>
      <c r="G86" s="923"/>
      <c r="H86" s="923"/>
      <c r="I86" s="923"/>
      <c r="J86" s="924"/>
      <c r="K86" s="72"/>
      <c r="L86" s="150"/>
      <c r="M86" s="920" t="str">
        <f t="shared" si="2"/>
        <v/>
      </c>
      <c r="N86" s="921"/>
      <c r="O86" s="650" t="str">
        <f t="shared" si="3"/>
        <v/>
      </c>
      <c r="P86" s="447"/>
      <c r="Q86" s="513"/>
    </row>
    <row r="87" spans="1:17" s="348" customFormat="1" ht="24" customHeight="1">
      <c r="A87" s="173"/>
      <c r="B87" s="550"/>
      <c r="C87" s="102"/>
      <c r="D87" s="922"/>
      <c r="E87" s="923"/>
      <c r="F87" s="923"/>
      <c r="G87" s="923"/>
      <c r="H87" s="923"/>
      <c r="I87" s="923"/>
      <c r="J87" s="924"/>
      <c r="K87" s="72"/>
      <c r="L87" s="150"/>
      <c r="M87" s="920" t="str">
        <f t="shared" si="2"/>
        <v/>
      </c>
      <c r="N87" s="921"/>
      <c r="O87" s="650" t="str">
        <f t="shared" si="3"/>
        <v/>
      </c>
      <c r="P87" s="447"/>
      <c r="Q87" s="513"/>
    </row>
    <row r="88" spans="1:17" s="348" customFormat="1" ht="24" customHeight="1">
      <c r="A88" s="173"/>
      <c r="B88" s="550"/>
      <c r="C88" s="102"/>
      <c r="D88" s="922"/>
      <c r="E88" s="923"/>
      <c r="F88" s="923"/>
      <c r="G88" s="923"/>
      <c r="H88" s="923"/>
      <c r="I88" s="923"/>
      <c r="J88" s="924"/>
      <c r="K88" s="72"/>
      <c r="L88" s="150"/>
      <c r="M88" s="920" t="str">
        <f t="shared" si="2"/>
        <v/>
      </c>
      <c r="N88" s="921"/>
      <c r="O88" s="650" t="str">
        <f t="shared" si="3"/>
        <v/>
      </c>
      <c r="P88" s="447"/>
      <c r="Q88" s="513"/>
    </row>
    <row r="89" spans="1:17" s="348" customFormat="1" ht="24" customHeight="1">
      <c r="A89" s="173"/>
      <c r="B89" s="550"/>
      <c r="C89" s="102"/>
      <c r="D89" s="922"/>
      <c r="E89" s="923"/>
      <c r="F89" s="923"/>
      <c r="G89" s="923"/>
      <c r="H89" s="923"/>
      <c r="I89" s="923"/>
      <c r="J89" s="924"/>
      <c r="K89" s="72"/>
      <c r="L89" s="150"/>
      <c r="M89" s="920" t="str">
        <f t="shared" si="2"/>
        <v/>
      </c>
      <c r="N89" s="921"/>
      <c r="O89" s="650" t="str">
        <f t="shared" si="3"/>
        <v/>
      </c>
      <c r="P89" s="447"/>
      <c r="Q89" s="513"/>
    </row>
    <row r="90" spans="1:17" s="348" customFormat="1" ht="24" customHeight="1">
      <c r="A90" s="173"/>
      <c r="B90" s="550"/>
      <c r="C90" s="102"/>
      <c r="D90" s="922"/>
      <c r="E90" s="923"/>
      <c r="F90" s="923"/>
      <c r="G90" s="923"/>
      <c r="H90" s="923"/>
      <c r="I90" s="923"/>
      <c r="J90" s="924"/>
      <c r="K90" s="72"/>
      <c r="L90" s="150"/>
      <c r="M90" s="920" t="str">
        <f t="shared" si="2"/>
        <v/>
      </c>
      <c r="N90" s="921"/>
      <c r="O90" s="650" t="str">
        <f t="shared" si="3"/>
        <v/>
      </c>
      <c r="P90" s="447"/>
      <c r="Q90" s="513"/>
    </row>
    <row r="91" spans="1:17" s="348" customFormat="1" ht="24" customHeight="1">
      <c r="A91" s="173"/>
      <c r="B91" s="550"/>
      <c r="C91" s="102"/>
      <c r="D91" s="922"/>
      <c r="E91" s="923"/>
      <c r="F91" s="923"/>
      <c r="G91" s="923"/>
      <c r="H91" s="923"/>
      <c r="I91" s="923"/>
      <c r="J91" s="924"/>
      <c r="K91" s="72"/>
      <c r="L91" s="150"/>
      <c r="M91" s="920" t="str">
        <f t="shared" si="2"/>
        <v/>
      </c>
      <c r="N91" s="921"/>
      <c r="O91" s="650" t="str">
        <f t="shared" si="3"/>
        <v/>
      </c>
      <c r="P91" s="447"/>
      <c r="Q91" s="513"/>
    </row>
    <row r="92" spans="1:17" s="348" customFormat="1" ht="24" customHeight="1">
      <c r="A92" s="173"/>
      <c r="B92" s="550"/>
      <c r="C92" s="102"/>
      <c r="D92" s="922"/>
      <c r="E92" s="923"/>
      <c r="F92" s="923"/>
      <c r="G92" s="923"/>
      <c r="H92" s="923"/>
      <c r="I92" s="923"/>
      <c r="J92" s="924"/>
      <c r="K92" s="72"/>
      <c r="L92" s="150"/>
      <c r="M92" s="920" t="str">
        <f t="shared" si="2"/>
        <v/>
      </c>
      <c r="N92" s="921"/>
      <c r="O92" s="650" t="str">
        <f t="shared" si="3"/>
        <v/>
      </c>
      <c r="P92" s="447"/>
      <c r="Q92" s="513"/>
    </row>
    <row r="93" spans="1:17" s="348" customFormat="1" ht="24" customHeight="1">
      <c r="A93" s="173"/>
      <c r="B93" s="550"/>
      <c r="C93" s="102"/>
      <c r="D93" s="922"/>
      <c r="E93" s="923"/>
      <c r="F93" s="923"/>
      <c r="G93" s="923"/>
      <c r="H93" s="923"/>
      <c r="I93" s="923"/>
      <c r="J93" s="924"/>
      <c r="K93" s="72"/>
      <c r="L93" s="150"/>
      <c r="M93" s="920" t="str">
        <f t="shared" si="2"/>
        <v/>
      </c>
      <c r="N93" s="921"/>
      <c r="O93" s="650" t="str">
        <f t="shared" si="3"/>
        <v/>
      </c>
      <c r="P93" s="447"/>
      <c r="Q93" s="513"/>
    </row>
    <row r="94" spans="1:17" s="348" customFormat="1" ht="24" customHeight="1">
      <c r="A94" s="173"/>
      <c r="B94" s="550"/>
      <c r="C94" s="102"/>
      <c r="D94" s="922"/>
      <c r="E94" s="923"/>
      <c r="F94" s="923"/>
      <c r="G94" s="923"/>
      <c r="H94" s="923"/>
      <c r="I94" s="923"/>
      <c r="J94" s="924"/>
      <c r="K94" s="72"/>
      <c r="L94" s="150"/>
      <c r="M94" s="920" t="str">
        <f t="shared" si="2"/>
        <v/>
      </c>
      <c r="N94" s="921"/>
      <c r="O94" s="650" t="str">
        <f t="shared" si="3"/>
        <v/>
      </c>
      <c r="P94" s="447"/>
      <c r="Q94" s="513"/>
    </row>
    <row r="95" spans="1:17" s="348" customFormat="1" ht="24" customHeight="1">
      <c r="A95" s="173"/>
      <c r="B95" s="550"/>
      <c r="C95" s="102"/>
      <c r="D95" s="922"/>
      <c r="E95" s="923"/>
      <c r="F95" s="923"/>
      <c r="G95" s="923"/>
      <c r="H95" s="923"/>
      <c r="I95" s="923"/>
      <c r="J95" s="924"/>
      <c r="K95" s="72"/>
      <c r="L95" s="150"/>
      <c r="M95" s="920" t="str">
        <f t="shared" si="2"/>
        <v/>
      </c>
      <c r="N95" s="921"/>
      <c r="O95" s="650" t="str">
        <f t="shared" si="3"/>
        <v/>
      </c>
      <c r="P95" s="447"/>
      <c r="Q95" s="513"/>
    </row>
    <row r="96" spans="1:17" customFormat="1" ht="24" customHeight="1">
      <c r="A96" s="173"/>
      <c r="B96" s="550"/>
      <c r="C96" s="102"/>
      <c r="D96" s="922"/>
      <c r="E96" s="923"/>
      <c r="F96" s="923"/>
      <c r="G96" s="923"/>
      <c r="H96" s="923"/>
      <c r="I96" s="923"/>
      <c r="J96" s="924"/>
      <c r="K96" s="72"/>
      <c r="L96" s="150"/>
      <c r="M96" s="920" t="str">
        <f t="shared" si="2"/>
        <v/>
      </c>
      <c r="N96" s="921"/>
      <c r="O96" s="650" t="str">
        <f t="shared" si="3"/>
        <v/>
      </c>
      <c r="P96" s="370"/>
      <c r="Q96" s="513"/>
    </row>
    <row r="97" spans="1:17" customFormat="1" ht="24" customHeight="1">
      <c r="A97" s="173"/>
      <c r="B97" s="550"/>
      <c r="C97" s="102"/>
      <c r="D97" s="922"/>
      <c r="E97" s="923"/>
      <c r="F97" s="923"/>
      <c r="G97" s="923"/>
      <c r="H97" s="923"/>
      <c r="I97" s="923"/>
      <c r="J97" s="924"/>
      <c r="K97" s="72"/>
      <c r="L97" s="150"/>
      <c r="M97" s="920" t="str">
        <f t="shared" si="2"/>
        <v/>
      </c>
      <c r="N97" s="921"/>
      <c r="O97" s="650" t="str">
        <f t="shared" si="3"/>
        <v/>
      </c>
      <c r="P97" s="141"/>
      <c r="Q97" s="513"/>
    </row>
    <row r="98" spans="1:17" customFormat="1" ht="24" customHeight="1">
      <c r="A98" s="173"/>
      <c r="B98" s="550"/>
      <c r="C98" s="102"/>
      <c r="D98" s="922"/>
      <c r="E98" s="923"/>
      <c r="F98" s="923"/>
      <c r="G98" s="923"/>
      <c r="H98" s="923"/>
      <c r="I98" s="923"/>
      <c r="J98" s="924"/>
      <c r="K98" s="72"/>
      <c r="L98" s="150"/>
      <c r="M98" s="920" t="str">
        <f t="shared" si="2"/>
        <v/>
      </c>
      <c r="N98" s="921"/>
      <c r="O98" s="650" t="str">
        <f t="shared" si="3"/>
        <v/>
      </c>
      <c r="P98" s="370"/>
      <c r="Q98" s="513"/>
    </row>
    <row r="99" spans="1:17" customFormat="1" ht="24" customHeight="1">
      <c r="A99" s="173"/>
      <c r="B99" s="550"/>
      <c r="C99" s="102"/>
      <c r="D99" s="922"/>
      <c r="E99" s="923"/>
      <c r="F99" s="923"/>
      <c r="G99" s="923"/>
      <c r="H99" s="923"/>
      <c r="I99" s="923"/>
      <c r="J99" s="924"/>
      <c r="K99" s="72"/>
      <c r="L99" s="150"/>
      <c r="M99" s="920" t="str">
        <f t="shared" si="2"/>
        <v/>
      </c>
      <c r="N99" s="921"/>
      <c r="O99" s="650" t="str">
        <f t="shared" si="3"/>
        <v/>
      </c>
      <c r="P99" s="370"/>
      <c r="Q99" s="513"/>
    </row>
    <row r="100" spans="1:17" customFormat="1" ht="24" customHeight="1">
      <c r="A100" s="173"/>
      <c r="B100" s="550"/>
      <c r="C100" s="102"/>
      <c r="D100" s="922"/>
      <c r="E100" s="923"/>
      <c r="F100" s="923"/>
      <c r="G100" s="923"/>
      <c r="H100" s="923"/>
      <c r="I100" s="923"/>
      <c r="J100" s="924"/>
      <c r="K100" s="72"/>
      <c r="L100" s="150"/>
      <c r="M100" s="920" t="str">
        <f t="shared" si="2"/>
        <v/>
      </c>
      <c r="N100" s="921"/>
      <c r="O100" s="650" t="str">
        <f t="shared" si="3"/>
        <v/>
      </c>
      <c r="P100" s="370"/>
      <c r="Q100" s="513"/>
    </row>
    <row r="101" spans="1:17" customFormat="1" ht="24" customHeight="1">
      <c r="A101" s="173"/>
      <c r="B101" s="550"/>
      <c r="C101" s="102"/>
      <c r="D101" s="922"/>
      <c r="E101" s="923"/>
      <c r="F101" s="923"/>
      <c r="G101" s="923"/>
      <c r="H101" s="923"/>
      <c r="I101" s="923"/>
      <c r="J101" s="924"/>
      <c r="K101" s="72"/>
      <c r="L101" s="150"/>
      <c r="M101" s="920" t="str">
        <f t="shared" si="2"/>
        <v/>
      </c>
      <c r="N101" s="921"/>
      <c r="O101" s="650" t="str">
        <f t="shared" si="3"/>
        <v/>
      </c>
      <c r="P101" s="370"/>
      <c r="Q101" s="513"/>
    </row>
    <row r="102" spans="1:17" customFormat="1" ht="24" customHeight="1">
      <c r="A102" s="173"/>
      <c r="B102" s="550"/>
      <c r="C102" s="102"/>
      <c r="D102" s="922"/>
      <c r="E102" s="923"/>
      <c r="F102" s="923"/>
      <c r="G102" s="923"/>
      <c r="H102" s="923"/>
      <c r="I102" s="923"/>
      <c r="J102" s="924"/>
      <c r="K102" s="72"/>
      <c r="L102" s="150"/>
      <c r="M102" s="920" t="str">
        <f t="shared" si="2"/>
        <v/>
      </c>
      <c r="N102" s="921"/>
      <c r="O102" s="650" t="str">
        <f t="shared" si="3"/>
        <v/>
      </c>
      <c r="P102" s="370"/>
      <c r="Q102" s="513"/>
    </row>
    <row r="103" spans="1:17" customFormat="1" ht="24" customHeight="1">
      <c r="A103" s="173"/>
      <c r="B103" s="550"/>
      <c r="C103" s="102"/>
      <c r="D103" s="922"/>
      <c r="E103" s="923"/>
      <c r="F103" s="923"/>
      <c r="G103" s="923"/>
      <c r="H103" s="923"/>
      <c r="I103" s="923"/>
      <c r="J103" s="924"/>
      <c r="K103" s="72"/>
      <c r="L103" s="150"/>
      <c r="M103" s="920" t="str">
        <f t="shared" si="2"/>
        <v/>
      </c>
      <c r="N103" s="921"/>
      <c r="O103" s="650" t="str">
        <f t="shared" si="3"/>
        <v/>
      </c>
      <c r="P103" s="370"/>
      <c r="Q103" s="513"/>
    </row>
    <row r="104" spans="1:17" customFormat="1" ht="24" customHeight="1">
      <c r="A104" s="173"/>
      <c r="B104" s="550"/>
      <c r="C104" s="102"/>
      <c r="D104" s="922"/>
      <c r="E104" s="923"/>
      <c r="F104" s="923"/>
      <c r="G104" s="923"/>
      <c r="H104" s="923"/>
      <c r="I104" s="923"/>
      <c r="J104" s="924"/>
      <c r="K104" s="72"/>
      <c r="L104" s="150"/>
      <c r="M104" s="920" t="str">
        <f t="shared" si="2"/>
        <v/>
      </c>
      <c r="N104" s="921"/>
      <c r="O104" s="650" t="str">
        <f t="shared" si="3"/>
        <v/>
      </c>
      <c r="P104" s="370"/>
      <c r="Q104" s="513"/>
    </row>
    <row r="105" spans="1:17" customFormat="1" ht="24" customHeight="1">
      <c r="A105" s="173"/>
      <c r="B105" s="550"/>
      <c r="C105" s="102"/>
      <c r="D105" s="922"/>
      <c r="E105" s="923"/>
      <c r="F105" s="923"/>
      <c r="G105" s="923"/>
      <c r="H105" s="923"/>
      <c r="I105" s="923"/>
      <c r="J105" s="924"/>
      <c r="K105" s="72"/>
      <c r="L105" s="150"/>
      <c r="M105" s="920" t="str">
        <f t="shared" si="2"/>
        <v/>
      </c>
      <c r="N105" s="921"/>
      <c r="O105" s="650" t="str">
        <f t="shared" si="3"/>
        <v/>
      </c>
      <c r="P105" s="370"/>
      <c r="Q105" s="513"/>
    </row>
    <row r="106" spans="1:17" customFormat="1" ht="24" customHeight="1">
      <c r="A106" s="173"/>
      <c r="B106" s="550"/>
      <c r="C106" s="102"/>
      <c r="D106" s="922"/>
      <c r="E106" s="923"/>
      <c r="F106" s="923"/>
      <c r="G106" s="923"/>
      <c r="H106" s="923"/>
      <c r="I106" s="923"/>
      <c r="J106" s="924"/>
      <c r="K106" s="72"/>
      <c r="L106" s="150"/>
      <c r="M106" s="920" t="str">
        <f t="shared" si="2"/>
        <v/>
      </c>
      <c r="N106" s="921"/>
      <c r="O106" s="650" t="str">
        <f t="shared" si="3"/>
        <v/>
      </c>
      <c r="P106" s="370"/>
      <c r="Q106" s="513"/>
    </row>
    <row r="107" spans="1:17" customFormat="1" ht="24" customHeight="1">
      <c r="A107" s="173"/>
      <c r="B107" s="550"/>
      <c r="C107" s="102"/>
      <c r="D107" s="922"/>
      <c r="E107" s="923"/>
      <c r="F107" s="923"/>
      <c r="G107" s="923"/>
      <c r="H107" s="923"/>
      <c r="I107" s="923"/>
      <c r="J107" s="924"/>
      <c r="K107" s="72"/>
      <c r="L107" s="150"/>
      <c r="M107" s="920" t="str">
        <f t="shared" si="2"/>
        <v/>
      </c>
      <c r="N107" s="921"/>
      <c r="O107" s="650" t="str">
        <f t="shared" si="3"/>
        <v/>
      </c>
      <c r="P107" s="370"/>
      <c r="Q107" s="513"/>
    </row>
    <row r="108" spans="1:17" customFormat="1" ht="24" customHeight="1">
      <c r="A108" s="173"/>
      <c r="B108" s="550"/>
      <c r="C108" s="102"/>
      <c r="D108" s="922"/>
      <c r="E108" s="923"/>
      <c r="F108" s="923"/>
      <c r="G108" s="923"/>
      <c r="H108" s="923"/>
      <c r="I108" s="923"/>
      <c r="J108" s="924"/>
      <c r="K108" s="72"/>
      <c r="L108" s="150"/>
      <c r="M108" s="920" t="str">
        <f t="shared" si="2"/>
        <v/>
      </c>
      <c r="N108" s="921"/>
      <c r="O108" s="650" t="str">
        <f t="shared" si="3"/>
        <v/>
      </c>
      <c r="P108" s="370"/>
      <c r="Q108" s="513"/>
    </row>
    <row r="109" spans="1:17" customFormat="1" ht="24" customHeight="1">
      <c r="A109" s="173"/>
      <c r="B109" s="550"/>
      <c r="C109" s="102"/>
      <c r="D109" s="922"/>
      <c r="E109" s="923"/>
      <c r="F109" s="923"/>
      <c r="G109" s="923"/>
      <c r="H109" s="923"/>
      <c r="I109" s="923"/>
      <c r="J109" s="924"/>
      <c r="K109" s="72"/>
      <c r="L109" s="150"/>
      <c r="M109" s="920" t="str">
        <f t="shared" si="2"/>
        <v/>
      </c>
      <c r="N109" s="921"/>
      <c r="O109" s="650" t="str">
        <f t="shared" si="3"/>
        <v/>
      </c>
      <c r="P109" s="370"/>
      <c r="Q109" s="513"/>
    </row>
    <row r="110" spans="1:17" s="126" customFormat="1" ht="3" customHeight="1">
      <c r="A110" s="497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202"/>
      <c r="Q110" s="531"/>
    </row>
    <row r="111" spans="1:17" s="99" customFormat="1" ht="21.75" customHeight="1">
      <c r="A111" s="504"/>
      <c r="B111" s="194" t="s">
        <v>91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203"/>
      <c r="Q111" s="532"/>
    </row>
    <row r="112" spans="1:17" customFormat="1" ht="12.75" customHeight="1">
      <c r="A112" s="271"/>
      <c r="B112" s="373" t="str">
        <f>B61</f>
        <v>FAPESP,  MAIO DE 2013</v>
      </c>
      <c r="C112" s="373"/>
      <c r="D112" s="373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7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7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32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788" t="s">
        <v>92</v>
      </c>
      <c r="C160" s="788"/>
      <c r="D160" s="788"/>
      <c r="E160" s="788"/>
      <c r="F160" s="788"/>
      <c r="G160" s="788"/>
      <c r="H160" s="788"/>
      <c r="I160" s="788"/>
      <c r="J160" s="788"/>
      <c r="K160" s="788"/>
      <c r="L160" s="788"/>
      <c r="M160" s="788"/>
      <c r="N160" s="788"/>
      <c r="O160" s="788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788" t="s">
        <v>90</v>
      </c>
      <c r="C161" s="788"/>
      <c r="D161" s="788"/>
      <c r="E161" s="788"/>
      <c r="F161" s="788"/>
      <c r="G161" s="788"/>
      <c r="H161" s="788"/>
      <c r="I161" s="788"/>
      <c r="J161" s="788"/>
      <c r="K161" s="788"/>
      <c r="L161" s="788"/>
      <c r="M161" s="788"/>
      <c r="N161" s="788"/>
      <c r="O161" s="788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11" t="s">
        <v>10</v>
      </c>
      <c r="C163" s="811"/>
      <c r="D163" s="811"/>
      <c r="E163" s="811"/>
      <c r="F163" s="811"/>
      <c r="G163" s="811"/>
      <c r="H163" s="811"/>
      <c r="I163" s="811"/>
      <c r="J163" s="811"/>
      <c r="K163" s="811"/>
      <c r="L163" s="811"/>
      <c r="M163" s="811"/>
      <c r="N163" s="811"/>
      <c r="O163" s="811"/>
      <c r="P163" s="811"/>
      <c r="Q163" s="514"/>
    </row>
    <row r="164" spans="1:241" s="58" customFormat="1" ht="14.25" customHeight="1">
      <c r="A164" s="263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229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230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248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247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232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250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233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9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4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8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71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9"/>
      <c r="Q180" s="533"/>
    </row>
    <row r="181" spans="1:24" s="44" customFormat="1" ht="15" customHeight="1">
      <c r="A181" s="517"/>
      <c r="B181" s="170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71"/>
      <c r="Q181" s="475"/>
      <c r="R181" s="43"/>
      <c r="S181" s="43"/>
      <c r="T181" s="43"/>
    </row>
    <row r="182" spans="1:24" s="44" customFormat="1" ht="7.5" customHeight="1">
      <c r="A182" s="517"/>
      <c r="B182" s="170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71"/>
      <c r="Q182" s="475"/>
      <c r="R182" s="43"/>
      <c r="S182" s="43"/>
      <c r="T182" s="43"/>
    </row>
    <row r="183" spans="1:24" s="171" customFormat="1" ht="21" customHeight="1">
      <c r="A183" s="537"/>
      <c r="B183" s="371" t="s">
        <v>132</v>
      </c>
      <c r="C183" s="87" t="s">
        <v>35</v>
      </c>
      <c r="D183" s="86" t="s">
        <v>36</v>
      </c>
      <c r="E183" s="88">
        <v>1</v>
      </c>
      <c r="F183" s="92"/>
      <c r="G183" s="371" t="s">
        <v>136</v>
      </c>
      <c r="H183" s="89" t="s">
        <v>37</v>
      </c>
      <c r="I183" s="86" t="s">
        <v>81</v>
      </c>
      <c r="J183" s="372">
        <v>1.24</v>
      </c>
      <c r="K183" s="92"/>
      <c r="L183" s="371" t="s">
        <v>133</v>
      </c>
      <c r="M183" s="89" t="s">
        <v>73</v>
      </c>
      <c r="N183" s="86" t="s">
        <v>36</v>
      </c>
      <c r="O183" s="372">
        <v>1.78</v>
      </c>
      <c r="Q183" s="475"/>
      <c r="R183" s="172"/>
      <c r="S183" s="172"/>
      <c r="T183" s="172"/>
    </row>
    <row r="184" spans="1:24" s="389" customFormat="1" ht="7.5" customHeight="1">
      <c r="A184" s="387"/>
      <c r="B184" s="388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535"/>
      <c r="R184" s="40"/>
      <c r="S184" s="40"/>
      <c r="T184" s="40"/>
    </row>
    <row r="185" spans="1:24" ht="12.75" customHeight="1">
      <c r="A185" s="497"/>
      <c r="B185" s="933" t="s">
        <v>1</v>
      </c>
      <c r="C185" s="770" t="s">
        <v>7</v>
      </c>
      <c r="D185" s="912" t="s">
        <v>8</v>
      </c>
      <c r="E185" s="913"/>
      <c r="F185" s="913"/>
      <c r="G185" s="913"/>
      <c r="H185" s="913"/>
      <c r="I185" s="913"/>
      <c r="J185" s="935"/>
      <c r="K185" s="733" t="s">
        <v>80</v>
      </c>
      <c r="L185" s="770" t="s">
        <v>3</v>
      </c>
      <c r="M185" s="771" t="s">
        <v>181</v>
      </c>
      <c r="N185" s="926"/>
      <c r="O185" s="925" t="s">
        <v>182</v>
      </c>
      <c r="P185" s="773" t="s">
        <v>2</v>
      </c>
      <c r="Q185" s="477"/>
    </row>
    <row r="186" spans="1:24" s="42" customFormat="1" ht="27.75" customHeight="1">
      <c r="A186" s="504"/>
      <c r="B186" s="934"/>
      <c r="C186" s="908"/>
      <c r="D186" s="914"/>
      <c r="E186" s="915"/>
      <c r="F186" s="915"/>
      <c r="G186" s="915"/>
      <c r="H186" s="915"/>
      <c r="I186" s="915"/>
      <c r="J186" s="936"/>
      <c r="K186" s="929"/>
      <c r="L186" s="884"/>
      <c r="M186" s="927"/>
      <c r="N186" s="928"/>
      <c r="O186" s="925"/>
      <c r="P186" s="887"/>
      <c r="Q186" s="478"/>
      <c r="R186" s="62" t="e">
        <f>IF(#REF!&lt;&gt;0,#REF!,"")</f>
        <v>#REF!</v>
      </c>
      <c r="S186" s="63">
        <f>$E$14</f>
        <v>1</v>
      </c>
    </row>
    <row r="187" spans="1:24" ht="17.25" customHeight="1">
      <c r="A187" s="173"/>
      <c r="B187" s="376">
        <v>1</v>
      </c>
      <c r="C187" s="174">
        <v>1</v>
      </c>
      <c r="D187" s="818" t="s">
        <v>99</v>
      </c>
      <c r="E187" s="819"/>
      <c r="F187" s="819"/>
      <c r="G187" s="819"/>
      <c r="H187" s="819"/>
      <c r="I187" s="819"/>
      <c r="J187" s="820"/>
      <c r="K187" s="160" t="s">
        <v>35</v>
      </c>
      <c r="L187" s="374">
        <v>1200</v>
      </c>
      <c r="M187" s="948">
        <f>C187*L187</f>
        <v>1200</v>
      </c>
      <c r="N187" s="949"/>
      <c r="O187" s="448" t="e">
        <f>IF(M187&lt;&gt;0,INDEX($S$186:$S$189,MATCH(K187,$R$186:$R$189,0))*M187,"")</f>
        <v>#N/A</v>
      </c>
      <c r="P187" s="299"/>
      <c r="Q187" s="481"/>
      <c r="R187" s="62" t="e">
        <f>IF(#REF!&lt;&gt;0,#REF!,"")</f>
        <v>#REF!</v>
      </c>
      <c r="S187" s="63">
        <f>$J$14</f>
        <v>0</v>
      </c>
    </row>
    <row r="188" spans="1:24" ht="17.25" customHeight="1">
      <c r="A188" s="173"/>
      <c r="B188" s="376" t="s">
        <v>18</v>
      </c>
      <c r="C188" s="174">
        <v>1</v>
      </c>
      <c r="D188" s="818" t="s">
        <v>75</v>
      </c>
      <c r="E188" s="819"/>
      <c r="F188" s="819"/>
      <c r="G188" s="819"/>
      <c r="H188" s="819"/>
      <c r="I188" s="819"/>
      <c r="J188" s="820"/>
      <c r="K188" s="369" t="s">
        <v>37</v>
      </c>
      <c r="L188" s="374">
        <v>240</v>
      </c>
      <c r="M188" s="948">
        <f>C188*L188</f>
        <v>240</v>
      </c>
      <c r="N188" s="949"/>
      <c r="O188" s="448">
        <f>M188*J183</f>
        <v>297.60000000000002</v>
      </c>
      <c r="P188" s="299"/>
      <c r="Q188" s="511"/>
      <c r="R188" s="62" t="e">
        <f>IF(#REF!&lt;&gt;0,#REF!,"")</f>
        <v>#REF!</v>
      </c>
      <c r="S188" s="63">
        <f>$O$14</f>
        <v>0</v>
      </c>
    </row>
    <row r="189" spans="1:24" ht="17.25" customHeight="1">
      <c r="A189" s="173"/>
      <c r="B189" s="376">
        <v>2</v>
      </c>
      <c r="C189" s="174">
        <v>1</v>
      </c>
      <c r="D189" s="818" t="s">
        <v>100</v>
      </c>
      <c r="E189" s="819"/>
      <c r="F189" s="819"/>
      <c r="G189" s="819"/>
      <c r="H189" s="819"/>
      <c r="I189" s="819"/>
      <c r="J189" s="820"/>
      <c r="K189" s="369" t="s">
        <v>73</v>
      </c>
      <c r="L189" s="374">
        <v>456</v>
      </c>
      <c r="M189" s="948">
        <f>C189*L189</f>
        <v>456</v>
      </c>
      <c r="N189" s="949"/>
      <c r="O189" s="448" t="e">
        <f>IF(M189&lt;&gt;0,INDEX($S$186:$S$189,MATCH(K189,$R$186:$R$189,0))*M189,"")</f>
        <v>#N/A</v>
      </c>
      <c r="P189" s="299"/>
      <c r="Q189" s="511"/>
      <c r="R189" s="62"/>
      <c r="S189" s="63"/>
    </row>
    <row r="190" spans="1:24" ht="17.25" customHeight="1">
      <c r="A190" s="173"/>
      <c r="B190" s="376" t="s">
        <v>77</v>
      </c>
      <c r="C190" s="174">
        <v>1</v>
      </c>
      <c r="D190" s="818" t="s">
        <v>75</v>
      </c>
      <c r="E190" s="819"/>
      <c r="F190" s="819"/>
      <c r="G190" s="819"/>
      <c r="H190" s="819"/>
      <c r="I190" s="819"/>
      <c r="J190" s="820"/>
      <c r="K190" s="369" t="s">
        <v>73</v>
      </c>
      <c r="L190" s="374">
        <v>45</v>
      </c>
      <c r="M190" s="948">
        <f>C190*L190</f>
        <v>45</v>
      </c>
      <c r="N190" s="949"/>
      <c r="O190" s="448" t="e">
        <f>IF(M190&lt;&gt;0,INDEX($S$186:$S$189,MATCH(K190,$R$186:$R$189,0))*M190,"")</f>
        <v>#N/A</v>
      </c>
      <c r="P190" s="299"/>
      <c r="Q190" s="511"/>
      <c r="R190" s="62"/>
      <c r="S190" s="63"/>
    </row>
    <row r="191" spans="1:24" ht="18.75" customHeight="1">
      <c r="A191" s="497"/>
      <c r="B191" s="319"/>
      <c r="C191" s="377"/>
      <c r="D191" s="154"/>
      <c r="E191" s="175"/>
      <c r="F191" s="175"/>
      <c r="G191" s="175"/>
      <c r="H191" s="175"/>
      <c r="I191" s="950"/>
      <c r="J191" s="950"/>
      <c r="K191" s="950"/>
      <c r="L191" s="950"/>
      <c r="M191" s="798" t="s">
        <v>5</v>
      </c>
      <c r="N191" s="799"/>
      <c r="O191" s="454" t="e">
        <f>SUM(O187:O190)</f>
        <v>#N/A</v>
      </c>
      <c r="P191" s="299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6"/>
      <c r="N192" s="176"/>
      <c r="O192" s="176"/>
      <c r="P192" s="202"/>
      <c r="Q192" s="531"/>
    </row>
    <row r="193" spans="1:17" s="42" customFormat="1" ht="23.25" customHeight="1">
      <c r="A193" s="504"/>
      <c r="B193" s="945" t="s">
        <v>91</v>
      </c>
      <c r="C193" s="946"/>
      <c r="D193" s="946"/>
      <c r="E193" s="946"/>
      <c r="F193" s="946"/>
      <c r="G193" s="946"/>
      <c r="H193" s="946"/>
      <c r="I193" s="946"/>
      <c r="J193" s="946"/>
      <c r="K193" s="946"/>
      <c r="L193" s="946"/>
      <c r="M193" s="946"/>
      <c r="N193" s="946"/>
      <c r="O193" s="946"/>
      <c r="P193" s="947"/>
      <c r="Q193" s="532"/>
    </row>
    <row r="194" spans="1:17" ht="12.75" customHeight="1">
      <c r="A194" s="497"/>
      <c r="B194" s="373" t="str">
        <f>B112</f>
        <v>FAPESP,  MAIO DE 2013</v>
      </c>
      <c r="C194" s="375"/>
      <c r="D194" s="375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5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password="CFE7" sheet="1" objects="1" scenarios="1"/>
  <mergeCells count="205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D26:J26"/>
    <mergeCell ref="M26:N26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</mergeCells>
  <conditionalFormatting sqref="L187:M190 L65:L109 L23:L58">
    <cfRule type="cellIs" dxfId="35" priority="63" stopIfTrue="1" operator="equal">
      <formula>0</formula>
    </cfRule>
  </conditionalFormatting>
  <conditionalFormatting sqref="D187:H190">
    <cfRule type="cellIs" dxfId="34" priority="62" stopIfTrue="1" operator="equal">
      <formula>0</formula>
    </cfRule>
  </conditionalFormatting>
  <conditionalFormatting sqref="O191">
    <cfRule type="cellIs" dxfId="33" priority="60" stopIfTrue="1" operator="equal">
      <formula>0</formula>
    </cfRule>
  </conditionalFormatting>
  <conditionalFormatting sqref="C183 J183 H183 M183 E183 O183 M16 J14 H14 O14 O16 C14 E14 C16 E16 J16 H16 M14">
    <cfRule type="cellIs" dxfId="32" priority="59" stopIfTrue="1" operator="equal">
      <formula>0</formula>
    </cfRule>
  </conditionalFormatting>
  <conditionalFormatting sqref="B187:C190 K187:K190 B65 C65:H109 C56:D58 C23:H55 K23:K58 K65:K110">
    <cfRule type="cellIs" dxfId="31" priority="58" stopIfTrue="1" operator="equal">
      <formula>0</formula>
    </cfRule>
  </conditionalFormatting>
  <conditionalFormatting sqref="O23:O58 O65:O109">
    <cfRule type="cellIs" dxfId="30" priority="54" stopIfTrue="1" operator="equal">
      <formula>""</formula>
    </cfRule>
  </conditionalFormatting>
  <conditionalFormatting sqref="D18 M23:O58 M65:O109">
    <cfRule type="cellIs" dxfId="29" priority="49" stopIfTrue="1" operator="equal">
      <formula>""</formula>
    </cfRule>
  </conditionalFormatting>
  <conditionalFormatting sqref="F9:L9">
    <cfRule type="cellIs" dxfId="28" priority="34" stopIfTrue="1" operator="equal">
      <formula>""</formula>
    </cfRule>
  </conditionalFormatting>
  <conditionalFormatting sqref="M65:N109 M23:N58">
    <cfRule type="cellIs" dxfId="27" priority="21" operator="equal">
      <formula>0</formula>
    </cfRule>
  </conditionalFormatting>
  <conditionalFormatting sqref="D11:F11">
    <cfRule type="cellIs" dxfId="26" priority="19" stopIfTrue="1" operator="equal">
      <formula>""</formula>
    </cfRule>
  </conditionalFormatting>
  <conditionalFormatting sqref="D11 F9:P9">
    <cfRule type="cellIs" dxfId="25" priority="13" stopIfTrue="1" operator="equal">
      <formula>""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$R$22:$R$27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7"/>
  <sheetViews>
    <sheetView showGridLines="0" showRowColHeaders="0" zoomScaleNormal="100" zoomScaleSheetLayoutView="100" workbookViewId="0">
      <selection activeCell="B17" sqref="B17:C17"/>
    </sheetView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5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5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5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5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5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5" s="4" customFormat="1" ht="19.5" customHeight="1">
      <c r="A6" s="501"/>
      <c r="B6" s="418" t="s">
        <v>257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5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3"/>
      <c r="T7" s="393"/>
      <c r="U7" s="393"/>
      <c r="V7" s="393"/>
      <c r="W7" s="393"/>
      <c r="X7" s="393"/>
      <c r="Y7" s="57"/>
    </row>
    <row r="8" spans="1:25" s="653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5" s="4" customFormat="1" ht="19.5" customHeight="1">
      <c r="A9" s="501"/>
      <c r="B9" s="5" t="s">
        <v>150</v>
      </c>
      <c r="C9" s="36"/>
      <c r="D9" s="7"/>
      <c r="E9" s="7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473"/>
      <c r="S9" s="594"/>
      <c r="T9" s="393"/>
      <c r="U9" s="393"/>
      <c r="V9" s="393"/>
      <c r="W9" s="393"/>
      <c r="X9" s="393"/>
      <c r="Y9" s="57"/>
    </row>
    <row r="10" spans="1:25" s="4" customFormat="1" ht="6.75" customHeight="1">
      <c r="A10" s="501"/>
      <c r="B10" s="395"/>
      <c r="C10" s="36"/>
      <c r="D10" s="7"/>
      <c r="E10" s="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Q10" s="57"/>
      <c r="R10" s="520"/>
      <c r="S10" s="393"/>
      <c r="T10" s="393"/>
      <c r="U10" s="393"/>
      <c r="V10" s="393"/>
      <c r="W10" s="393"/>
      <c r="X10" s="393"/>
      <c r="Y10" s="57"/>
    </row>
    <row r="11" spans="1:25" s="4" customFormat="1" ht="19.5" customHeight="1">
      <c r="A11" s="501"/>
      <c r="B11" s="395" t="s">
        <v>0</v>
      </c>
      <c r="C11" s="237"/>
      <c r="D11" s="237"/>
      <c r="E11" s="723"/>
      <c r="F11" s="723"/>
      <c r="G11" s="723"/>
      <c r="H11" s="237"/>
      <c r="I11" s="237"/>
      <c r="J11" s="237"/>
      <c r="R11" s="473"/>
    </row>
    <row r="12" spans="1:25" s="37" customFormat="1" ht="6.75" customHeight="1">
      <c r="A12" s="500"/>
      <c r="B12" s="4"/>
      <c r="C12" s="57"/>
      <c r="D12" s="75"/>
      <c r="E12" s="75"/>
      <c r="F12" s="76"/>
      <c r="G12" s="76"/>
      <c r="H12" s="76"/>
      <c r="I12" s="76"/>
      <c r="J12" s="76"/>
      <c r="K12" s="76"/>
      <c r="L12" s="76"/>
      <c r="M12" s="75"/>
      <c r="N12" s="75"/>
      <c r="O12" s="76"/>
      <c r="P12" s="76"/>
      <c r="Q12" s="76"/>
      <c r="R12" s="473"/>
    </row>
    <row r="13" spans="1:25" s="2" customFormat="1" ht="5.25" customHeight="1">
      <c r="A13" s="263"/>
      <c r="B13" s="5"/>
      <c r="C13" s="6"/>
      <c r="D13" s="7"/>
      <c r="E13" s="7"/>
      <c r="F13" s="36"/>
      <c r="G13" s="36"/>
      <c r="H13" s="36"/>
      <c r="I13" s="36"/>
      <c r="J13" s="36"/>
      <c r="K13" s="36"/>
      <c r="L13" s="36"/>
      <c r="M13" s="35"/>
      <c r="N13" s="35"/>
      <c r="O13" s="35"/>
      <c r="P13" s="193"/>
      <c r="Q13" s="193"/>
      <c r="R13" s="500"/>
    </row>
    <row r="14" spans="1:25" s="4" customFormat="1" ht="19.5" customHeight="1">
      <c r="A14" s="500"/>
      <c r="B14" s="959" t="s">
        <v>143</v>
      </c>
      <c r="C14" s="960"/>
      <c r="D14" s="724" t="str">
        <f>IF(SUM(P17:P58:P65:P108)=0,"",SUM(P17:P58:P65:P108))</f>
        <v/>
      </c>
      <c r="E14" s="724"/>
      <c r="F14" s="724"/>
      <c r="G14" s="724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473"/>
    </row>
    <row r="15" spans="1:25" s="98" customFormat="1" ht="6.75" customHeight="1">
      <c r="A15" s="519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81"/>
      <c r="R15" s="479"/>
      <c r="S15" s="121"/>
      <c r="T15" s="121"/>
      <c r="U15" s="121"/>
      <c r="V15" s="121"/>
      <c r="W15" s="121"/>
      <c r="X15" s="121"/>
    </row>
    <row r="16" spans="1:25" s="99" customFormat="1" ht="30.75" customHeight="1">
      <c r="A16" s="504"/>
      <c r="B16" s="694" t="s">
        <v>1</v>
      </c>
      <c r="C16" s="694"/>
      <c r="D16" s="390" t="s">
        <v>7</v>
      </c>
      <c r="E16" s="739" t="s">
        <v>8</v>
      </c>
      <c r="F16" s="740"/>
      <c r="G16" s="740"/>
      <c r="H16" s="740"/>
      <c r="I16" s="740"/>
      <c r="J16" s="740"/>
      <c r="K16" s="740"/>
      <c r="L16" s="740"/>
      <c r="M16" s="740"/>
      <c r="N16" s="741"/>
      <c r="O16" s="391" t="s">
        <v>3</v>
      </c>
      <c r="P16" s="589" t="s">
        <v>4</v>
      </c>
      <c r="Q16" s="390" t="s">
        <v>2</v>
      </c>
      <c r="R16" s="522"/>
      <c r="S16" s="112"/>
      <c r="T16" s="112"/>
      <c r="U16" s="112"/>
      <c r="V16" s="112"/>
      <c r="W16" s="112"/>
      <c r="X16" s="112"/>
    </row>
    <row r="17" spans="1:243" customFormat="1" ht="23.85" customHeight="1">
      <c r="A17" s="271"/>
      <c r="B17" s="951"/>
      <c r="C17" s="951"/>
      <c r="D17" s="190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408"/>
      <c r="P17" s="409" t="str">
        <f t="shared" ref="P17:P28" si="0">IF(O17*D17=0,"",O17*D17)</f>
        <v/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951"/>
      <c r="C18" s="951"/>
      <c r="D18" s="190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408"/>
      <c r="P18" s="409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951"/>
      <c r="C19" s="951"/>
      <c r="D19" s="190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408"/>
      <c r="P19" s="409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951"/>
      <c r="C20" s="951"/>
      <c r="D20" s="190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408"/>
      <c r="P20" s="409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951"/>
      <c r="C21" s="951"/>
      <c r="D21" s="190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408"/>
      <c r="P21" s="409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951"/>
      <c r="C22" s="951"/>
      <c r="D22" s="190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408"/>
      <c r="P22" s="409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951"/>
      <c r="C23" s="951"/>
      <c r="D23" s="190"/>
      <c r="E23" s="952"/>
      <c r="F23" s="952"/>
      <c r="G23" s="952"/>
      <c r="H23" s="952"/>
      <c r="I23" s="952"/>
      <c r="J23" s="952"/>
      <c r="K23" s="952"/>
      <c r="L23" s="952"/>
      <c r="M23" s="952"/>
      <c r="N23" s="952"/>
      <c r="O23" s="408"/>
      <c r="P23" s="409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951"/>
      <c r="C24" s="951"/>
      <c r="D24" s="190"/>
      <c r="E24" s="952"/>
      <c r="F24" s="952"/>
      <c r="G24" s="952"/>
      <c r="H24" s="952"/>
      <c r="I24" s="952"/>
      <c r="J24" s="952"/>
      <c r="K24" s="952"/>
      <c r="L24" s="952"/>
      <c r="M24" s="952"/>
      <c r="N24" s="952"/>
      <c r="O24" s="408"/>
      <c r="P24" s="409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951"/>
      <c r="C25" s="951"/>
      <c r="D25" s="190"/>
      <c r="E25" s="952"/>
      <c r="F25" s="952"/>
      <c r="G25" s="952"/>
      <c r="H25" s="952"/>
      <c r="I25" s="952"/>
      <c r="J25" s="952"/>
      <c r="K25" s="952"/>
      <c r="L25" s="952"/>
      <c r="M25" s="952"/>
      <c r="N25" s="952"/>
      <c r="O25" s="408"/>
      <c r="P25" s="409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951"/>
      <c r="C26" s="951"/>
      <c r="D26" s="190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408"/>
      <c r="P26" s="409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951"/>
      <c r="C27" s="951"/>
      <c r="D27" s="190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408"/>
      <c r="P27" s="409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8" customFormat="1" ht="23.85" customHeight="1">
      <c r="A28" s="271"/>
      <c r="B28" s="951"/>
      <c r="C28" s="951"/>
      <c r="D28" s="190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408"/>
      <c r="P28" s="409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8" customFormat="1" ht="23.85" customHeight="1">
      <c r="A29" s="271"/>
      <c r="B29" s="951"/>
      <c r="C29" s="951"/>
      <c r="D29" s="190"/>
      <c r="E29" s="952"/>
      <c r="F29" s="952"/>
      <c r="G29" s="952"/>
      <c r="H29" s="952"/>
      <c r="I29" s="952"/>
      <c r="J29" s="952"/>
      <c r="K29" s="952"/>
      <c r="L29" s="952"/>
      <c r="M29" s="952"/>
      <c r="N29" s="952"/>
      <c r="O29" s="408"/>
      <c r="P29" s="409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8" customFormat="1" ht="23.85" customHeight="1">
      <c r="A30" s="271"/>
      <c r="B30" s="951"/>
      <c r="C30" s="951"/>
      <c r="D30" s="190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408"/>
      <c r="P30" s="409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8" customFormat="1" ht="23.85" customHeight="1">
      <c r="A31" s="271"/>
      <c r="B31" s="951"/>
      <c r="C31" s="951"/>
      <c r="D31" s="190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408"/>
      <c r="P31" s="409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8" customFormat="1" ht="23.85" customHeight="1">
      <c r="A32" s="271"/>
      <c r="B32" s="951"/>
      <c r="C32" s="951"/>
      <c r="D32" s="190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408"/>
      <c r="P32" s="409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8" customFormat="1" ht="23.85" customHeight="1">
      <c r="A33" s="271"/>
      <c r="B33" s="951"/>
      <c r="C33" s="951"/>
      <c r="D33" s="190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408"/>
      <c r="P33" s="409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8" customFormat="1" ht="23.85" customHeight="1">
      <c r="A34" s="271"/>
      <c r="B34" s="951"/>
      <c r="C34" s="951"/>
      <c r="D34" s="190"/>
      <c r="E34" s="952"/>
      <c r="F34" s="952"/>
      <c r="G34" s="952"/>
      <c r="H34" s="952"/>
      <c r="I34" s="952"/>
      <c r="J34" s="952"/>
      <c r="K34" s="952"/>
      <c r="L34" s="952"/>
      <c r="M34" s="952"/>
      <c r="N34" s="952"/>
      <c r="O34" s="408"/>
      <c r="P34" s="409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8" customFormat="1" ht="23.85" customHeight="1">
      <c r="A35" s="271"/>
      <c r="B35" s="951"/>
      <c r="C35" s="951"/>
      <c r="D35" s="190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408"/>
      <c r="P35" s="409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8" customFormat="1" ht="23.85" customHeight="1">
      <c r="A36" s="271"/>
      <c r="B36" s="951"/>
      <c r="C36" s="951"/>
      <c r="D36" s="190"/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408"/>
      <c r="P36" s="409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8" customFormat="1" ht="23.85" customHeight="1">
      <c r="A37" s="271"/>
      <c r="B37" s="951"/>
      <c r="C37" s="951"/>
      <c r="D37" s="190"/>
      <c r="E37" s="952"/>
      <c r="F37" s="952"/>
      <c r="G37" s="952"/>
      <c r="H37" s="952"/>
      <c r="I37" s="952"/>
      <c r="J37" s="952"/>
      <c r="K37" s="952"/>
      <c r="L37" s="952"/>
      <c r="M37" s="952"/>
      <c r="N37" s="952"/>
      <c r="O37" s="408"/>
      <c r="P37" s="409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8" customFormat="1" ht="23.85" customHeight="1">
      <c r="A38" s="271"/>
      <c r="B38" s="951"/>
      <c r="C38" s="951"/>
      <c r="D38" s="190"/>
      <c r="E38" s="952"/>
      <c r="F38" s="952"/>
      <c r="G38" s="952"/>
      <c r="H38" s="952"/>
      <c r="I38" s="952"/>
      <c r="J38" s="952"/>
      <c r="K38" s="952"/>
      <c r="L38" s="952"/>
      <c r="M38" s="952"/>
      <c r="N38" s="952"/>
      <c r="O38" s="408"/>
      <c r="P38" s="409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8" customFormat="1" ht="23.85" customHeight="1">
      <c r="A39" s="271"/>
      <c r="B39" s="951"/>
      <c r="C39" s="951"/>
      <c r="D39" s="190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408"/>
      <c r="P39" s="409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8" customFormat="1" ht="23.85" customHeight="1">
      <c r="A40" s="271"/>
      <c r="B40" s="951"/>
      <c r="C40" s="951"/>
      <c r="D40" s="190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408"/>
      <c r="P40" s="409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8" customFormat="1" ht="23.85" customHeight="1">
      <c r="A41" s="271"/>
      <c r="B41" s="951"/>
      <c r="C41" s="951"/>
      <c r="D41" s="190"/>
      <c r="E41" s="952"/>
      <c r="F41" s="952"/>
      <c r="G41" s="952"/>
      <c r="H41" s="952"/>
      <c r="I41" s="952"/>
      <c r="J41" s="952"/>
      <c r="K41" s="952"/>
      <c r="L41" s="952"/>
      <c r="M41" s="952"/>
      <c r="N41" s="952"/>
      <c r="O41" s="408"/>
      <c r="P41" s="409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8" customFormat="1" ht="23.85" customHeight="1">
      <c r="A42" s="271"/>
      <c r="B42" s="951"/>
      <c r="C42" s="951"/>
      <c r="D42" s="190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408"/>
      <c r="P42" s="409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8" customFormat="1" ht="23.85" customHeight="1">
      <c r="A43" s="271"/>
      <c r="B43" s="951"/>
      <c r="C43" s="951"/>
      <c r="D43" s="190"/>
      <c r="E43" s="952"/>
      <c r="F43" s="952"/>
      <c r="G43" s="952"/>
      <c r="H43" s="952"/>
      <c r="I43" s="952"/>
      <c r="J43" s="952"/>
      <c r="K43" s="952"/>
      <c r="L43" s="952"/>
      <c r="M43" s="952"/>
      <c r="N43" s="952"/>
      <c r="O43" s="408"/>
      <c r="P43" s="409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8" customFormat="1" ht="23.85" customHeight="1">
      <c r="A44" s="271"/>
      <c r="B44" s="951"/>
      <c r="C44" s="951"/>
      <c r="D44" s="190"/>
      <c r="E44" s="952"/>
      <c r="F44" s="952"/>
      <c r="G44" s="952"/>
      <c r="H44" s="952"/>
      <c r="I44" s="952"/>
      <c r="J44" s="952"/>
      <c r="K44" s="952"/>
      <c r="L44" s="952"/>
      <c r="M44" s="952"/>
      <c r="N44" s="952"/>
      <c r="O44" s="408"/>
      <c r="P44" s="409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8" customFormat="1" ht="23.85" customHeight="1">
      <c r="A45" s="271"/>
      <c r="B45" s="951"/>
      <c r="C45" s="951"/>
      <c r="D45" s="190"/>
      <c r="E45" s="952"/>
      <c r="F45" s="952"/>
      <c r="G45" s="952"/>
      <c r="H45" s="952"/>
      <c r="I45" s="952"/>
      <c r="J45" s="952"/>
      <c r="K45" s="952"/>
      <c r="L45" s="952"/>
      <c r="M45" s="952"/>
      <c r="N45" s="952"/>
      <c r="O45" s="408"/>
      <c r="P45" s="409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8" customFormat="1" ht="23.85" customHeight="1">
      <c r="A46" s="271"/>
      <c r="B46" s="951"/>
      <c r="C46" s="951"/>
      <c r="D46" s="190"/>
      <c r="E46" s="952"/>
      <c r="F46" s="952"/>
      <c r="G46" s="952"/>
      <c r="H46" s="952"/>
      <c r="I46" s="952"/>
      <c r="J46" s="952"/>
      <c r="K46" s="952"/>
      <c r="L46" s="952"/>
      <c r="M46" s="952"/>
      <c r="N46" s="952"/>
      <c r="O46" s="408"/>
      <c r="P46" s="409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8" customFormat="1" ht="23.85" customHeight="1">
      <c r="A47" s="271"/>
      <c r="B47" s="951"/>
      <c r="C47" s="951"/>
      <c r="D47" s="190"/>
      <c r="E47" s="952"/>
      <c r="F47" s="952"/>
      <c r="G47" s="952"/>
      <c r="H47" s="952"/>
      <c r="I47" s="952"/>
      <c r="J47" s="952"/>
      <c r="K47" s="952"/>
      <c r="L47" s="952"/>
      <c r="M47" s="952"/>
      <c r="N47" s="952"/>
      <c r="O47" s="408"/>
      <c r="P47" s="409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8" customFormat="1" ht="23.85" customHeight="1">
      <c r="A48" s="271"/>
      <c r="B48" s="951"/>
      <c r="C48" s="951"/>
      <c r="D48" s="190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408"/>
      <c r="P48" s="409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8" customFormat="1" ht="23.85" customHeight="1">
      <c r="A49" s="271"/>
      <c r="B49" s="951"/>
      <c r="C49" s="951"/>
      <c r="D49" s="190"/>
      <c r="E49" s="952"/>
      <c r="F49" s="952"/>
      <c r="G49" s="952"/>
      <c r="H49" s="952"/>
      <c r="I49" s="952"/>
      <c r="J49" s="952"/>
      <c r="K49" s="952"/>
      <c r="L49" s="952"/>
      <c r="M49" s="952"/>
      <c r="N49" s="952"/>
      <c r="O49" s="408"/>
      <c r="P49" s="409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8" customFormat="1" ht="23.85" customHeight="1">
      <c r="A50" s="271"/>
      <c r="B50" s="951"/>
      <c r="C50" s="951"/>
      <c r="D50" s="190"/>
      <c r="E50" s="952"/>
      <c r="F50" s="952"/>
      <c r="G50" s="952"/>
      <c r="H50" s="952"/>
      <c r="I50" s="952"/>
      <c r="J50" s="952"/>
      <c r="K50" s="952"/>
      <c r="L50" s="952"/>
      <c r="M50" s="952"/>
      <c r="N50" s="952"/>
      <c r="O50" s="408"/>
      <c r="P50" s="409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8" customFormat="1" ht="23.85" customHeight="1">
      <c r="A51" s="271"/>
      <c r="B51" s="951"/>
      <c r="C51" s="951"/>
      <c r="D51" s="190"/>
      <c r="E51" s="952"/>
      <c r="F51" s="952"/>
      <c r="G51" s="952"/>
      <c r="H51" s="952"/>
      <c r="I51" s="952"/>
      <c r="J51" s="952"/>
      <c r="K51" s="952"/>
      <c r="L51" s="952"/>
      <c r="M51" s="952"/>
      <c r="N51" s="952"/>
      <c r="O51" s="408"/>
      <c r="P51" s="409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951"/>
      <c r="C52" s="951"/>
      <c r="D52" s="190"/>
      <c r="E52" s="952"/>
      <c r="F52" s="952"/>
      <c r="G52" s="952"/>
      <c r="H52" s="952"/>
      <c r="I52" s="952"/>
      <c r="J52" s="952"/>
      <c r="K52" s="952"/>
      <c r="L52" s="952"/>
      <c r="M52" s="952"/>
      <c r="N52" s="952"/>
      <c r="O52" s="408"/>
      <c r="P52" s="409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951"/>
      <c r="C53" s="951"/>
      <c r="D53" s="190"/>
      <c r="E53" s="952"/>
      <c r="F53" s="952"/>
      <c r="G53" s="952"/>
      <c r="H53" s="952"/>
      <c r="I53" s="952"/>
      <c r="J53" s="952"/>
      <c r="K53" s="952"/>
      <c r="L53" s="952"/>
      <c r="M53" s="952"/>
      <c r="N53" s="952"/>
      <c r="O53" s="408"/>
      <c r="P53" s="409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951"/>
      <c r="C54" s="951"/>
      <c r="D54" s="190"/>
      <c r="E54" s="952"/>
      <c r="F54" s="952"/>
      <c r="G54" s="952"/>
      <c r="H54" s="952"/>
      <c r="I54" s="952"/>
      <c r="J54" s="952"/>
      <c r="K54" s="952"/>
      <c r="L54" s="952"/>
      <c r="M54" s="952"/>
      <c r="N54" s="952"/>
      <c r="O54" s="408"/>
      <c r="P54" s="409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951"/>
      <c r="C55" s="951"/>
      <c r="D55" s="190"/>
      <c r="E55" s="952"/>
      <c r="F55" s="952"/>
      <c r="G55" s="952"/>
      <c r="H55" s="952"/>
      <c r="I55" s="952"/>
      <c r="J55" s="952"/>
      <c r="K55" s="952"/>
      <c r="L55" s="952"/>
      <c r="M55" s="952"/>
      <c r="N55" s="952"/>
      <c r="O55" s="408"/>
      <c r="P55" s="409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951"/>
      <c r="C56" s="951"/>
      <c r="D56" s="190"/>
      <c r="E56" s="952"/>
      <c r="F56" s="952"/>
      <c r="G56" s="952"/>
      <c r="H56" s="952"/>
      <c r="I56" s="952"/>
      <c r="J56" s="952"/>
      <c r="K56" s="952"/>
      <c r="L56" s="952"/>
      <c r="M56" s="952"/>
      <c r="N56" s="952"/>
      <c r="O56" s="408"/>
      <c r="P56" s="409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951"/>
      <c r="C57" s="951"/>
      <c r="D57" s="190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408"/>
      <c r="P57" s="409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951"/>
      <c r="C58" s="951"/>
      <c r="D58" s="190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408"/>
      <c r="P58" s="409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6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9" customFormat="1" ht="21.75" customHeight="1">
      <c r="A60" s="504"/>
      <c r="B60" s="954" t="s">
        <v>103</v>
      </c>
      <c r="C60" s="954"/>
      <c r="D60" s="954"/>
      <c r="E60" s="954"/>
      <c r="F60" s="954"/>
      <c r="G60" s="954"/>
      <c r="H60" s="954"/>
      <c r="I60" s="954"/>
      <c r="J60" s="954"/>
      <c r="K60" s="954"/>
      <c r="L60" s="954"/>
      <c r="M60" s="954"/>
      <c r="N60" s="954"/>
      <c r="O60" s="954"/>
      <c r="P60" s="954"/>
      <c r="Q60" s="954"/>
      <c r="R60" s="538"/>
      <c r="S60" s="136"/>
      <c r="T60" s="136"/>
      <c r="U60" s="136"/>
      <c r="V60" s="137"/>
      <c r="W60" s="41"/>
      <c r="X60" s="112"/>
    </row>
    <row r="61" spans="1:24" customFormat="1" ht="12.75" customHeight="1">
      <c r="A61" s="497"/>
      <c r="B61" s="955" t="str">
        <f>'1-MPN'!B65</f>
        <v>FAPESP,  MAIO DE 2013</v>
      </c>
      <c r="C61" s="955"/>
      <c r="D61" s="955"/>
      <c r="E61" s="955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7"/>
      <c r="S61" s="37"/>
      <c r="T61" s="37"/>
      <c r="U61" s="37"/>
      <c r="V61" s="37"/>
      <c r="W61" s="37"/>
      <c r="X61" s="4"/>
    </row>
    <row r="62" spans="1:24" s="348" customFormat="1" ht="12.75" customHeight="1">
      <c r="A62" s="497"/>
      <c r="B62" s="144"/>
      <c r="C62" s="144"/>
      <c r="D62" s="144"/>
      <c r="E62" s="144"/>
      <c r="F62" s="416"/>
      <c r="G62" s="416"/>
      <c r="H62" s="416"/>
      <c r="I62" s="416"/>
      <c r="J62" s="416"/>
      <c r="K62" s="416"/>
      <c r="L62" s="416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8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73"/>
      <c r="S63" s="4"/>
      <c r="T63" s="4"/>
      <c r="U63" s="4"/>
      <c r="V63" s="4"/>
      <c r="W63" s="4"/>
      <c r="X63" s="4"/>
    </row>
    <row r="64" spans="1:24" s="99" customFormat="1" ht="30.75" customHeight="1">
      <c r="A64" s="504"/>
      <c r="B64" s="694" t="s">
        <v>1</v>
      </c>
      <c r="C64" s="953"/>
      <c r="D64" s="390" t="s">
        <v>7</v>
      </c>
      <c r="E64" s="739" t="s">
        <v>8</v>
      </c>
      <c r="F64" s="740"/>
      <c r="G64" s="740"/>
      <c r="H64" s="740"/>
      <c r="I64" s="740"/>
      <c r="J64" s="740"/>
      <c r="K64" s="740"/>
      <c r="L64" s="740"/>
      <c r="M64" s="740"/>
      <c r="N64" s="741"/>
      <c r="O64" s="391" t="s">
        <v>3</v>
      </c>
      <c r="P64" s="589" t="s">
        <v>4</v>
      </c>
      <c r="Q64" s="390" t="s">
        <v>2</v>
      </c>
      <c r="R64" s="522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951"/>
      <c r="C65" s="951"/>
      <c r="D65" s="190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408"/>
      <c r="P65" s="409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951"/>
      <c r="C66" s="951"/>
      <c r="D66" s="190"/>
      <c r="E66" s="952"/>
      <c r="F66" s="952"/>
      <c r="G66" s="952"/>
      <c r="H66" s="952"/>
      <c r="I66" s="952"/>
      <c r="J66" s="952"/>
      <c r="K66" s="952"/>
      <c r="L66" s="952"/>
      <c r="M66" s="952"/>
      <c r="N66" s="952"/>
      <c r="O66" s="408"/>
      <c r="P66" s="409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951"/>
      <c r="C67" s="951"/>
      <c r="D67" s="190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408"/>
      <c r="P67" s="409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951"/>
      <c r="C68" s="951"/>
      <c r="D68" s="190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408"/>
      <c r="P68" s="409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951"/>
      <c r="C69" s="951"/>
      <c r="D69" s="190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408"/>
      <c r="P69" s="409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951"/>
      <c r="C70" s="951"/>
      <c r="D70" s="190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408"/>
      <c r="P70" s="409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951"/>
      <c r="C71" s="951"/>
      <c r="D71" s="190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408"/>
      <c r="P71" s="409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951"/>
      <c r="C72" s="951"/>
      <c r="D72" s="190"/>
      <c r="E72" s="952"/>
      <c r="F72" s="952"/>
      <c r="G72" s="952"/>
      <c r="H72" s="952"/>
      <c r="I72" s="952"/>
      <c r="J72" s="952"/>
      <c r="K72" s="952"/>
      <c r="L72" s="952"/>
      <c r="M72" s="952"/>
      <c r="N72" s="952"/>
      <c r="O72" s="408"/>
      <c r="P72" s="409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951"/>
      <c r="C73" s="951"/>
      <c r="D73" s="190"/>
      <c r="E73" s="952"/>
      <c r="F73" s="952"/>
      <c r="G73" s="952"/>
      <c r="H73" s="952"/>
      <c r="I73" s="952"/>
      <c r="J73" s="952"/>
      <c r="K73" s="952"/>
      <c r="L73" s="952"/>
      <c r="M73" s="952"/>
      <c r="N73" s="952"/>
      <c r="O73" s="408"/>
      <c r="P73" s="409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951"/>
      <c r="C74" s="951"/>
      <c r="D74" s="190"/>
      <c r="E74" s="952"/>
      <c r="F74" s="952"/>
      <c r="G74" s="952"/>
      <c r="H74" s="952"/>
      <c r="I74" s="952"/>
      <c r="J74" s="952"/>
      <c r="K74" s="952"/>
      <c r="L74" s="952"/>
      <c r="M74" s="952"/>
      <c r="N74" s="952"/>
      <c r="O74" s="408"/>
      <c r="P74" s="409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951"/>
      <c r="C75" s="951"/>
      <c r="D75" s="190"/>
      <c r="E75" s="952"/>
      <c r="F75" s="952"/>
      <c r="G75" s="952"/>
      <c r="H75" s="952"/>
      <c r="I75" s="952"/>
      <c r="J75" s="952"/>
      <c r="K75" s="952"/>
      <c r="L75" s="952"/>
      <c r="M75" s="952"/>
      <c r="N75" s="952"/>
      <c r="O75" s="408"/>
      <c r="P75" s="409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951"/>
      <c r="C76" s="951"/>
      <c r="D76" s="190"/>
      <c r="E76" s="952"/>
      <c r="F76" s="952"/>
      <c r="G76" s="952"/>
      <c r="H76" s="952"/>
      <c r="I76" s="952"/>
      <c r="J76" s="952"/>
      <c r="K76" s="952"/>
      <c r="L76" s="952"/>
      <c r="M76" s="952"/>
      <c r="N76" s="952"/>
      <c r="O76" s="408"/>
      <c r="P76" s="409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951"/>
      <c r="C77" s="951"/>
      <c r="D77" s="190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408"/>
      <c r="P77" s="409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951"/>
      <c r="C78" s="951"/>
      <c r="D78" s="190"/>
      <c r="E78" s="952"/>
      <c r="F78" s="952"/>
      <c r="G78" s="952"/>
      <c r="H78" s="952"/>
      <c r="I78" s="952"/>
      <c r="J78" s="952"/>
      <c r="K78" s="952"/>
      <c r="L78" s="952"/>
      <c r="M78" s="952"/>
      <c r="N78" s="952"/>
      <c r="O78" s="408"/>
      <c r="P78" s="409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951"/>
      <c r="C79" s="951"/>
      <c r="D79" s="190"/>
      <c r="E79" s="952"/>
      <c r="F79" s="952"/>
      <c r="G79" s="952"/>
      <c r="H79" s="952"/>
      <c r="I79" s="952"/>
      <c r="J79" s="952"/>
      <c r="K79" s="952"/>
      <c r="L79" s="952"/>
      <c r="M79" s="952"/>
      <c r="N79" s="952"/>
      <c r="O79" s="408"/>
      <c r="P79" s="409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951"/>
      <c r="C80" s="951"/>
      <c r="D80" s="190"/>
      <c r="E80" s="952"/>
      <c r="F80" s="952"/>
      <c r="G80" s="952"/>
      <c r="H80" s="952"/>
      <c r="I80" s="952"/>
      <c r="J80" s="952"/>
      <c r="K80" s="952"/>
      <c r="L80" s="952"/>
      <c r="M80" s="952"/>
      <c r="N80" s="952"/>
      <c r="O80" s="408"/>
      <c r="P80" s="409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951"/>
      <c r="C81" s="951"/>
      <c r="D81" s="190"/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408"/>
      <c r="P81" s="409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951"/>
      <c r="C82" s="951"/>
      <c r="D82" s="190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408"/>
      <c r="P82" s="409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951"/>
      <c r="C83" s="951"/>
      <c r="D83" s="190"/>
      <c r="E83" s="952"/>
      <c r="F83" s="952"/>
      <c r="G83" s="952"/>
      <c r="H83" s="952"/>
      <c r="I83" s="952"/>
      <c r="J83" s="952"/>
      <c r="K83" s="952"/>
      <c r="L83" s="952"/>
      <c r="M83" s="952"/>
      <c r="N83" s="952"/>
      <c r="O83" s="408"/>
      <c r="P83" s="409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951"/>
      <c r="C84" s="951"/>
      <c r="D84" s="190"/>
      <c r="E84" s="952"/>
      <c r="F84" s="952"/>
      <c r="G84" s="952"/>
      <c r="H84" s="952"/>
      <c r="I84" s="952"/>
      <c r="J84" s="952"/>
      <c r="K84" s="952"/>
      <c r="L84" s="952"/>
      <c r="M84" s="952"/>
      <c r="N84" s="952"/>
      <c r="O84" s="408"/>
      <c r="P84" s="409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951"/>
      <c r="C85" s="951"/>
      <c r="D85" s="190"/>
      <c r="E85" s="952"/>
      <c r="F85" s="952"/>
      <c r="G85" s="952"/>
      <c r="H85" s="952"/>
      <c r="I85" s="952"/>
      <c r="J85" s="952"/>
      <c r="K85" s="952"/>
      <c r="L85" s="952"/>
      <c r="M85" s="952"/>
      <c r="N85" s="952"/>
      <c r="O85" s="408"/>
      <c r="P85" s="409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951"/>
      <c r="C86" s="951"/>
      <c r="D86" s="190"/>
      <c r="E86" s="952"/>
      <c r="F86" s="952"/>
      <c r="G86" s="952"/>
      <c r="H86" s="952"/>
      <c r="I86" s="952"/>
      <c r="J86" s="952"/>
      <c r="K86" s="952"/>
      <c r="L86" s="952"/>
      <c r="M86" s="952"/>
      <c r="N86" s="952"/>
      <c r="O86" s="408"/>
      <c r="P86" s="409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8" customFormat="1" ht="23.85" customHeight="1">
      <c r="A87" s="271"/>
      <c r="B87" s="951"/>
      <c r="C87" s="951"/>
      <c r="D87" s="190"/>
      <c r="E87" s="952"/>
      <c r="F87" s="952"/>
      <c r="G87" s="952"/>
      <c r="H87" s="952"/>
      <c r="I87" s="952"/>
      <c r="J87" s="952"/>
      <c r="K87" s="952"/>
      <c r="L87" s="952"/>
      <c r="M87" s="952"/>
      <c r="N87" s="952"/>
      <c r="O87" s="408"/>
      <c r="P87" s="409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8" customFormat="1" ht="23.85" customHeight="1">
      <c r="A88" s="271"/>
      <c r="B88" s="951"/>
      <c r="C88" s="951"/>
      <c r="D88" s="190"/>
      <c r="E88" s="952"/>
      <c r="F88" s="952"/>
      <c r="G88" s="952"/>
      <c r="H88" s="952"/>
      <c r="I88" s="952"/>
      <c r="J88" s="952"/>
      <c r="K88" s="952"/>
      <c r="L88" s="952"/>
      <c r="M88" s="952"/>
      <c r="N88" s="952"/>
      <c r="O88" s="408"/>
      <c r="P88" s="409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8" customFormat="1" ht="23.85" customHeight="1">
      <c r="A89" s="271"/>
      <c r="B89" s="951"/>
      <c r="C89" s="951"/>
      <c r="D89" s="190"/>
      <c r="E89" s="952"/>
      <c r="F89" s="952"/>
      <c r="G89" s="952"/>
      <c r="H89" s="952"/>
      <c r="I89" s="952"/>
      <c r="J89" s="952"/>
      <c r="K89" s="952"/>
      <c r="L89" s="952"/>
      <c r="M89" s="952"/>
      <c r="N89" s="952"/>
      <c r="O89" s="408"/>
      <c r="P89" s="409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8" customFormat="1" ht="23.85" customHeight="1">
      <c r="A90" s="271"/>
      <c r="B90" s="951"/>
      <c r="C90" s="951"/>
      <c r="D90" s="190"/>
      <c r="E90" s="952"/>
      <c r="F90" s="952"/>
      <c r="G90" s="952"/>
      <c r="H90" s="952"/>
      <c r="I90" s="952"/>
      <c r="J90" s="952"/>
      <c r="K90" s="952"/>
      <c r="L90" s="952"/>
      <c r="M90" s="952"/>
      <c r="N90" s="952"/>
      <c r="O90" s="408"/>
      <c r="P90" s="409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8" customFormat="1" ht="23.85" customHeight="1">
      <c r="A91" s="271"/>
      <c r="B91" s="951"/>
      <c r="C91" s="951"/>
      <c r="D91" s="190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408"/>
      <c r="P91" s="409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8" customFormat="1" ht="23.85" customHeight="1">
      <c r="A92" s="271"/>
      <c r="B92" s="951"/>
      <c r="C92" s="951"/>
      <c r="D92" s="190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408"/>
      <c r="P92" s="409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8" customFormat="1" ht="23.85" customHeight="1">
      <c r="A93" s="271"/>
      <c r="B93" s="951"/>
      <c r="C93" s="951"/>
      <c r="D93" s="190"/>
      <c r="E93" s="952"/>
      <c r="F93" s="952"/>
      <c r="G93" s="952"/>
      <c r="H93" s="952"/>
      <c r="I93" s="952"/>
      <c r="J93" s="952"/>
      <c r="K93" s="952"/>
      <c r="L93" s="952"/>
      <c r="M93" s="952"/>
      <c r="N93" s="952"/>
      <c r="O93" s="408"/>
      <c r="P93" s="409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8" customFormat="1" ht="23.85" customHeight="1">
      <c r="A94" s="271"/>
      <c r="B94" s="951"/>
      <c r="C94" s="951"/>
      <c r="D94" s="190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O94" s="408"/>
      <c r="P94" s="409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8" customFormat="1" ht="23.85" customHeight="1">
      <c r="A95" s="271"/>
      <c r="B95" s="951"/>
      <c r="C95" s="951"/>
      <c r="D95" s="190"/>
      <c r="E95" s="952"/>
      <c r="F95" s="952"/>
      <c r="G95" s="952"/>
      <c r="H95" s="952"/>
      <c r="I95" s="952"/>
      <c r="J95" s="952"/>
      <c r="K95" s="952"/>
      <c r="L95" s="952"/>
      <c r="M95" s="952"/>
      <c r="N95" s="952"/>
      <c r="O95" s="408"/>
      <c r="P95" s="409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8" customFormat="1" ht="23.85" customHeight="1">
      <c r="A96" s="271"/>
      <c r="B96" s="951"/>
      <c r="C96" s="951"/>
      <c r="D96" s="190"/>
      <c r="E96" s="952"/>
      <c r="F96" s="952"/>
      <c r="G96" s="952"/>
      <c r="H96" s="952"/>
      <c r="I96" s="952"/>
      <c r="J96" s="952"/>
      <c r="K96" s="952"/>
      <c r="L96" s="952"/>
      <c r="M96" s="952"/>
      <c r="N96" s="952"/>
      <c r="O96" s="408"/>
      <c r="P96" s="409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8" customFormat="1" ht="23.85" customHeight="1">
      <c r="A97" s="271"/>
      <c r="B97" s="951"/>
      <c r="C97" s="951"/>
      <c r="D97" s="190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408"/>
      <c r="P97" s="409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8" customFormat="1" ht="23.85" customHeight="1">
      <c r="A98" s="271"/>
      <c r="B98" s="951"/>
      <c r="C98" s="951"/>
      <c r="D98" s="190"/>
      <c r="E98" s="952"/>
      <c r="F98" s="952"/>
      <c r="G98" s="952"/>
      <c r="H98" s="952"/>
      <c r="I98" s="952"/>
      <c r="J98" s="952"/>
      <c r="K98" s="952"/>
      <c r="L98" s="952"/>
      <c r="M98" s="952"/>
      <c r="N98" s="952"/>
      <c r="O98" s="408"/>
      <c r="P98" s="409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8" customFormat="1" ht="23.85" customHeight="1">
      <c r="A99" s="271"/>
      <c r="B99" s="951"/>
      <c r="C99" s="951"/>
      <c r="D99" s="190"/>
      <c r="E99" s="952"/>
      <c r="F99" s="952"/>
      <c r="G99" s="952"/>
      <c r="H99" s="952"/>
      <c r="I99" s="952"/>
      <c r="J99" s="952"/>
      <c r="K99" s="952"/>
      <c r="L99" s="952"/>
      <c r="M99" s="952"/>
      <c r="N99" s="952"/>
      <c r="O99" s="408"/>
      <c r="P99" s="409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8" customFormat="1" ht="23.85" customHeight="1">
      <c r="A100" s="271"/>
      <c r="B100" s="951"/>
      <c r="C100" s="951"/>
      <c r="D100" s="190"/>
      <c r="E100" s="952"/>
      <c r="F100" s="952"/>
      <c r="G100" s="952"/>
      <c r="H100" s="952"/>
      <c r="I100" s="952"/>
      <c r="J100" s="952"/>
      <c r="K100" s="952"/>
      <c r="L100" s="952"/>
      <c r="M100" s="952"/>
      <c r="N100" s="952"/>
      <c r="O100" s="408"/>
      <c r="P100" s="409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8" customFormat="1" ht="23.85" customHeight="1">
      <c r="A101" s="271"/>
      <c r="B101" s="951"/>
      <c r="C101" s="951"/>
      <c r="D101" s="190"/>
      <c r="E101" s="952"/>
      <c r="F101" s="952"/>
      <c r="G101" s="952"/>
      <c r="H101" s="952"/>
      <c r="I101" s="952"/>
      <c r="J101" s="952"/>
      <c r="K101" s="952"/>
      <c r="L101" s="952"/>
      <c r="M101" s="952"/>
      <c r="N101" s="952"/>
      <c r="O101" s="408"/>
      <c r="P101" s="409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8" customFormat="1" ht="23.85" customHeight="1">
      <c r="A102" s="271"/>
      <c r="B102" s="951"/>
      <c r="C102" s="951"/>
      <c r="D102" s="190"/>
      <c r="E102" s="952"/>
      <c r="F102" s="952"/>
      <c r="G102" s="952"/>
      <c r="H102" s="952"/>
      <c r="I102" s="952"/>
      <c r="J102" s="952"/>
      <c r="K102" s="952"/>
      <c r="L102" s="952"/>
      <c r="M102" s="952"/>
      <c r="N102" s="952"/>
      <c r="O102" s="408"/>
      <c r="P102" s="409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8" customFormat="1" ht="23.85" customHeight="1">
      <c r="A103" s="271"/>
      <c r="B103" s="951"/>
      <c r="C103" s="951"/>
      <c r="D103" s="190"/>
      <c r="E103" s="952"/>
      <c r="F103" s="952"/>
      <c r="G103" s="952"/>
      <c r="H103" s="952"/>
      <c r="I103" s="952"/>
      <c r="J103" s="952"/>
      <c r="K103" s="952"/>
      <c r="L103" s="952"/>
      <c r="M103" s="952"/>
      <c r="N103" s="952"/>
      <c r="O103" s="408"/>
      <c r="P103" s="409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8" customFormat="1" ht="23.85" customHeight="1">
      <c r="A104" s="271"/>
      <c r="B104" s="951"/>
      <c r="C104" s="951"/>
      <c r="D104" s="190"/>
      <c r="E104" s="952"/>
      <c r="F104" s="952"/>
      <c r="G104" s="952"/>
      <c r="H104" s="952"/>
      <c r="I104" s="952"/>
      <c r="J104" s="952"/>
      <c r="K104" s="952"/>
      <c r="L104" s="952"/>
      <c r="M104" s="952"/>
      <c r="N104" s="952"/>
      <c r="O104" s="408"/>
      <c r="P104" s="409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8" customFormat="1" ht="23.85" customHeight="1">
      <c r="A105" s="271"/>
      <c r="B105" s="951"/>
      <c r="C105" s="951"/>
      <c r="D105" s="190"/>
      <c r="E105" s="952"/>
      <c r="F105" s="952"/>
      <c r="G105" s="952"/>
      <c r="H105" s="952"/>
      <c r="I105" s="952"/>
      <c r="J105" s="952"/>
      <c r="K105" s="952"/>
      <c r="L105" s="952"/>
      <c r="M105" s="952"/>
      <c r="N105" s="952"/>
      <c r="O105" s="408"/>
      <c r="P105" s="409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8" customFormat="1" ht="23.85" customHeight="1">
      <c r="A106" s="271"/>
      <c r="B106" s="951"/>
      <c r="C106" s="951"/>
      <c r="D106" s="190"/>
      <c r="E106" s="952"/>
      <c r="F106" s="952"/>
      <c r="G106" s="952"/>
      <c r="H106" s="952"/>
      <c r="I106" s="952"/>
      <c r="J106" s="952"/>
      <c r="K106" s="952"/>
      <c r="L106" s="952"/>
      <c r="M106" s="952"/>
      <c r="N106" s="952"/>
      <c r="O106" s="408"/>
      <c r="P106" s="409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8" customFormat="1" ht="23.85" customHeight="1">
      <c r="A107" s="271"/>
      <c r="B107" s="951"/>
      <c r="C107" s="951"/>
      <c r="D107" s="190"/>
      <c r="E107" s="952"/>
      <c r="F107" s="952"/>
      <c r="G107" s="952"/>
      <c r="H107" s="952"/>
      <c r="I107" s="952"/>
      <c r="J107" s="952"/>
      <c r="K107" s="952"/>
      <c r="L107" s="952"/>
      <c r="M107" s="952"/>
      <c r="N107" s="952"/>
      <c r="O107" s="408"/>
      <c r="P107" s="409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8" customFormat="1" ht="23.85" customHeight="1">
      <c r="A108" s="271"/>
      <c r="B108" s="951"/>
      <c r="C108" s="951"/>
      <c r="D108" s="190"/>
      <c r="E108" s="952"/>
      <c r="F108" s="952"/>
      <c r="G108" s="952"/>
      <c r="H108" s="952"/>
      <c r="I108" s="952"/>
      <c r="J108" s="952"/>
      <c r="K108" s="952"/>
      <c r="L108" s="952"/>
      <c r="M108" s="952"/>
      <c r="N108" s="952"/>
      <c r="O108" s="408"/>
      <c r="P108" s="409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6" customFormat="1" ht="6" customHeight="1">
      <c r="A109" s="497"/>
      <c r="B109" s="220"/>
      <c r="C109" s="206"/>
      <c r="D109" s="206"/>
      <c r="E109" s="206"/>
      <c r="F109" s="192"/>
      <c r="G109" s="192"/>
      <c r="H109" s="192"/>
      <c r="I109" s="192"/>
      <c r="J109" s="192"/>
      <c r="K109" s="192"/>
      <c r="L109" s="192"/>
      <c r="M109" s="206"/>
      <c r="N109" s="206"/>
      <c r="O109" s="206"/>
      <c r="P109" s="221"/>
      <c r="Q109"/>
      <c r="R109" s="508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504"/>
      <c r="B110" s="222" t="s">
        <v>103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551"/>
      <c r="R110" s="538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7"/>
      <c r="B111" s="958" t="str">
        <f>B61</f>
        <v>FAPESP,  MAIO DE 2013</v>
      </c>
      <c r="C111" s="958"/>
      <c r="D111" s="958"/>
      <c r="E111" s="958"/>
      <c r="F111" s="220"/>
      <c r="G111" s="220"/>
      <c r="H111" s="220"/>
      <c r="I111" s="220"/>
      <c r="J111" s="220"/>
      <c r="K111" s="220"/>
      <c r="L111" s="220"/>
      <c r="M111" s="224"/>
      <c r="N111" s="224"/>
      <c r="O111" s="224"/>
      <c r="P111" s="213"/>
      <c r="Q111" s="99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9"/>
      <c r="C112" s="225"/>
      <c r="D112" s="225"/>
      <c r="E112" s="225"/>
      <c r="F112" s="212"/>
      <c r="G112" s="212"/>
      <c r="H112" s="212"/>
      <c r="I112" s="212"/>
      <c r="J112" s="212"/>
      <c r="K112" s="212"/>
      <c r="L112" s="212"/>
      <c r="M112" s="225"/>
      <c r="N112" s="225"/>
      <c r="O112" s="225"/>
      <c r="P112" s="213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9"/>
      <c r="C113" s="225"/>
      <c r="D113" s="225"/>
      <c r="E113" s="225"/>
      <c r="F113" s="212"/>
      <c r="G113" s="212"/>
      <c r="H113" s="212"/>
      <c r="I113" s="212"/>
      <c r="J113" s="212"/>
      <c r="K113" s="212"/>
      <c r="L113" s="212"/>
      <c r="M113" s="225"/>
      <c r="N113" s="225"/>
      <c r="O113" s="225"/>
      <c r="P113" s="213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9"/>
      <c r="C114" s="225"/>
      <c r="D114" s="225"/>
      <c r="E114" s="225"/>
      <c r="F114" s="212"/>
      <c r="G114" s="212"/>
      <c r="H114" s="212"/>
      <c r="I114" s="212"/>
      <c r="J114" s="212"/>
      <c r="K114" s="212"/>
      <c r="L114" s="212"/>
      <c r="M114" s="225"/>
      <c r="N114" s="225"/>
      <c r="O114" s="225"/>
      <c r="P114" s="213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9"/>
      <c r="C115" s="225"/>
      <c r="D115" s="225"/>
      <c r="E115" s="225"/>
      <c r="F115" s="212"/>
      <c r="G115" s="212"/>
      <c r="H115" s="212"/>
      <c r="I115" s="212"/>
      <c r="J115" s="212"/>
      <c r="K115" s="212"/>
      <c r="L115" s="212"/>
      <c r="M115" s="225"/>
      <c r="N115" s="225"/>
      <c r="O115" s="225"/>
      <c r="P115" s="213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9"/>
      <c r="C116" s="225"/>
      <c r="D116" s="225"/>
      <c r="E116" s="225"/>
      <c r="F116" s="212"/>
      <c r="G116" s="212"/>
      <c r="H116" s="212"/>
      <c r="I116" s="212"/>
      <c r="J116" s="212"/>
      <c r="K116" s="212"/>
      <c r="L116" s="212"/>
      <c r="M116" s="225"/>
      <c r="N116" s="225"/>
      <c r="O116" s="225"/>
      <c r="P116" s="213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9"/>
      <c r="C117" s="225"/>
      <c r="D117" s="225"/>
      <c r="E117" s="225"/>
      <c r="F117" s="212"/>
      <c r="G117" s="212"/>
      <c r="H117" s="212"/>
      <c r="I117" s="212"/>
      <c r="J117" s="212"/>
      <c r="K117" s="212"/>
      <c r="L117" s="212"/>
      <c r="M117" s="225"/>
      <c r="N117" s="225"/>
      <c r="O117" s="225"/>
      <c r="P117" s="213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9"/>
      <c r="C118" s="225"/>
      <c r="D118" s="225"/>
      <c r="E118" s="225"/>
      <c r="F118" s="212"/>
      <c r="G118" s="212"/>
      <c r="H118" s="212"/>
      <c r="I118" s="212"/>
      <c r="J118" s="212"/>
      <c r="K118" s="212"/>
      <c r="L118" s="212"/>
      <c r="M118" s="225"/>
      <c r="N118" s="225"/>
      <c r="O118" s="225"/>
      <c r="P118" s="213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7" t="s">
        <v>148</v>
      </c>
    </row>
    <row r="163" spans="1:245" ht="16.5" customHeight="1">
      <c r="B163" s="227" t="s">
        <v>149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788" t="s">
        <v>104</v>
      </c>
      <c r="C167" s="788"/>
      <c r="D167" s="788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788" t="s">
        <v>102</v>
      </c>
      <c r="C168" s="788"/>
      <c r="D168" s="788"/>
      <c r="E168" s="788"/>
      <c r="F168" s="788"/>
      <c r="G168" s="788"/>
      <c r="H168" s="788"/>
      <c r="I168" s="788"/>
      <c r="J168" s="788"/>
      <c r="K168" s="788"/>
      <c r="L168" s="788"/>
      <c r="M168" s="788"/>
      <c r="N168" s="788"/>
      <c r="O168" s="788"/>
      <c r="P168" s="788"/>
      <c r="Q168" s="788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11" t="s">
        <v>10</v>
      </c>
      <c r="C170" s="811"/>
      <c r="D170" s="811"/>
      <c r="E170" s="811"/>
      <c r="F170" s="811"/>
      <c r="G170" s="811"/>
      <c r="H170" s="811"/>
      <c r="I170" s="811"/>
      <c r="J170" s="811"/>
      <c r="K170" s="811"/>
      <c r="L170" s="811"/>
      <c r="M170" s="811"/>
      <c r="N170" s="811"/>
      <c r="O170" s="811"/>
      <c r="P170" s="811"/>
      <c r="Q170" s="811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3"/>
      <c r="M171" s="163"/>
      <c r="N171" s="163"/>
      <c r="O171" s="163"/>
      <c r="P171" s="163"/>
      <c r="Q171" s="163"/>
      <c r="R171" s="539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3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3"/>
      <c r="EE171" s="163"/>
      <c r="EF171" s="163"/>
      <c r="EG171" s="163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3"/>
      <c r="ES171" s="163"/>
      <c r="ET171" s="163"/>
      <c r="EU171" s="163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3"/>
      <c r="FG171" s="163"/>
      <c r="FH171" s="163"/>
      <c r="FI171" s="163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3"/>
      <c r="FU171" s="163"/>
      <c r="FV171" s="163"/>
      <c r="FW171" s="163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3"/>
      <c r="GI171" s="163"/>
      <c r="GJ171" s="163"/>
      <c r="GK171" s="163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3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3"/>
      <c r="HK171" s="163"/>
      <c r="HL171" s="163"/>
      <c r="HM171" s="163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3"/>
      <c r="HY171" s="163"/>
      <c r="HZ171" s="163"/>
      <c r="IA171" s="163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</row>
    <row r="172" spans="1:245" s="25" customFormat="1" ht="16.5" customHeight="1">
      <c r="A172" s="263"/>
      <c r="B172" s="164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4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4" t="s">
        <v>234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4" t="s">
        <v>235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4" t="s">
        <v>236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4" t="s">
        <v>237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4" t="s">
        <v>238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4" t="s">
        <v>239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9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9" t="s">
        <v>107</v>
      </c>
      <c r="C181" s="43"/>
      <c r="D181" s="43"/>
      <c r="E181" s="163"/>
      <c r="F181" s="163"/>
      <c r="G181" s="163"/>
      <c r="H181" s="163"/>
      <c r="I181" s="163"/>
      <c r="J181" s="43"/>
      <c r="K181" s="43"/>
      <c r="L181" s="163"/>
      <c r="M181" s="163"/>
      <c r="N181" s="163"/>
      <c r="O181" s="163"/>
      <c r="P181" s="163"/>
      <c r="Q181" s="163"/>
      <c r="R181" s="539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3"/>
      <c r="EE181" s="163"/>
      <c r="EF181" s="163"/>
      <c r="EG181" s="163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3"/>
      <c r="ES181" s="163"/>
      <c r="ET181" s="163"/>
      <c r="EU181" s="163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3"/>
      <c r="HL181" s="163"/>
      <c r="HM181" s="163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3"/>
      <c r="HY181" s="163"/>
      <c r="HZ181" s="163"/>
      <c r="IA181" s="163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</row>
    <row r="182" spans="1:245" s="25" customFormat="1" ht="16.5" customHeight="1">
      <c r="A182" s="539"/>
      <c r="B182" s="164" t="s">
        <v>108</v>
      </c>
      <c r="C182" s="43"/>
      <c r="D182" s="43"/>
      <c r="E182" s="163"/>
      <c r="F182" s="163"/>
      <c r="G182" s="163"/>
      <c r="H182" s="163"/>
      <c r="I182" s="163"/>
      <c r="J182" s="43"/>
      <c r="K182" s="43"/>
      <c r="L182" s="163"/>
      <c r="M182" s="163"/>
      <c r="N182" s="163"/>
      <c r="O182" s="163"/>
      <c r="P182" s="163"/>
      <c r="Q182" s="163"/>
      <c r="R182" s="539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3"/>
      <c r="EE182" s="163"/>
      <c r="EF182" s="163"/>
      <c r="EG182" s="163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3"/>
      <c r="ES182" s="163"/>
      <c r="ET182" s="163"/>
      <c r="EU182" s="163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3"/>
      <c r="HK182" s="163"/>
      <c r="HL182" s="163"/>
      <c r="HM182" s="163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3"/>
      <c r="HY182" s="163"/>
      <c r="HZ182" s="163"/>
      <c r="IA182" s="163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</row>
    <row r="183" spans="1:245" s="25" customFormat="1" ht="16.5" customHeight="1">
      <c r="A183" s="539"/>
      <c r="B183" s="109" t="s">
        <v>109</v>
      </c>
      <c r="C183" s="43"/>
      <c r="D183" s="43"/>
      <c r="E183" s="163"/>
      <c r="F183" s="163"/>
      <c r="G183" s="163"/>
      <c r="H183" s="163"/>
      <c r="I183" s="163"/>
      <c r="J183" s="43"/>
      <c r="K183" s="43"/>
      <c r="L183" s="163"/>
      <c r="M183" s="163"/>
      <c r="N183" s="163"/>
      <c r="O183" s="163"/>
      <c r="P183" s="163"/>
      <c r="Q183" s="163"/>
      <c r="R183" s="539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3"/>
      <c r="HK183" s="163"/>
      <c r="HL183" s="163"/>
      <c r="HM183" s="163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3"/>
      <c r="HY183" s="163"/>
      <c r="HZ183" s="163"/>
      <c r="IA183" s="163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</row>
    <row r="184" spans="1:245" s="25" customFormat="1" ht="16.5" customHeight="1">
      <c r="A184" s="539"/>
      <c r="B184" s="109" t="s">
        <v>110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  <c r="Q184" s="163"/>
      <c r="R184" s="539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</row>
    <row r="185" spans="1:245" s="25" customFormat="1" ht="24" customHeight="1">
      <c r="A185" s="539"/>
      <c r="B185" s="159" t="s">
        <v>111</v>
      </c>
      <c r="C185" s="43"/>
      <c r="D185" s="43"/>
      <c r="E185" s="163"/>
      <c r="F185" s="163"/>
      <c r="G185" s="163"/>
      <c r="H185" s="163"/>
      <c r="I185" s="163"/>
      <c r="J185" s="43"/>
      <c r="K185" s="43"/>
      <c r="L185" s="163"/>
      <c r="M185" s="163"/>
      <c r="N185" s="163"/>
      <c r="O185" s="163"/>
      <c r="P185" s="163"/>
      <c r="Q185" s="163"/>
      <c r="R185" s="539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3"/>
      <c r="EE185" s="163"/>
      <c r="EF185" s="163"/>
      <c r="EG185" s="163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3"/>
      <c r="ES185" s="163"/>
      <c r="ET185" s="163"/>
      <c r="EU185" s="163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3"/>
      <c r="FG185" s="163"/>
      <c r="FH185" s="163"/>
      <c r="FI185" s="163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3"/>
      <c r="FU185" s="163"/>
      <c r="FV185" s="163"/>
      <c r="FW185" s="163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3"/>
      <c r="GI185" s="163"/>
      <c r="GJ185" s="163"/>
      <c r="GK185" s="163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3"/>
      <c r="GW185" s="163"/>
      <c r="GX185" s="163"/>
      <c r="GY185" s="163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3"/>
      <c r="HK185" s="163"/>
      <c r="HL185" s="163"/>
      <c r="HM185" s="163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3"/>
      <c r="HY185" s="163"/>
      <c r="HZ185" s="163"/>
      <c r="IA185" s="163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694" t="s">
        <v>1</v>
      </c>
      <c r="C188" s="953"/>
      <c r="D188" s="420" t="s">
        <v>7</v>
      </c>
      <c r="E188" s="739" t="s">
        <v>8</v>
      </c>
      <c r="F188" s="740"/>
      <c r="G188" s="740"/>
      <c r="H188" s="740"/>
      <c r="I188" s="740"/>
      <c r="J188" s="740"/>
      <c r="K188" s="740"/>
      <c r="L188" s="740"/>
      <c r="M188" s="740"/>
      <c r="N188" s="741"/>
      <c r="O188" s="421" t="s">
        <v>3</v>
      </c>
      <c r="P188" s="420" t="s">
        <v>4</v>
      </c>
      <c r="Q188" s="420" t="s">
        <v>2</v>
      </c>
      <c r="R188" s="499"/>
    </row>
    <row r="189" spans="1:245" ht="17.25" customHeight="1">
      <c r="A189" s="497"/>
      <c r="B189" s="956">
        <v>1</v>
      </c>
      <c r="C189" s="956"/>
      <c r="D189" s="177">
        <v>1</v>
      </c>
      <c r="E189" s="957" t="s">
        <v>112</v>
      </c>
      <c r="F189" s="957"/>
      <c r="G189" s="957"/>
      <c r="H189" s="957"/>
      <c r="I189" s="957"/>
      <c r="J189" s="957"/>
      <c r="K189" s="957"/>
      <c r="L189" s="957"/>
      <c r="M189" s="957"/>
      <c r="N189" s="957"/>
      <c r="O189" s="208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956">
        <v>2</v>
      </c>
      <c r="C190" s="956"/>
      <c r="D190" s="177">
        <v>2</v>
      </c>
      <c r="E190" s="957" t="s">
        <v>113</v>
      </c>
      <c r="F190" s="957"/>
      <c r="G190" s="957"/>
      <c r="H190" s="957"/>
      <c r="I190" s="957"/>
      <c r="J190" s="957"/>
      <c r="K190" s="957"/>
      <c r="L190" s="957"/>
      <c r="M190" s="957"/>
      <c r="N190" s="957"/>
      <c r="O190" s="208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956">
        <v>3</v>
      </c>
      <c r="C191" s="956"/>
      <c r="D191" s="177">
        <v>1</v>
      </c>
      <c r="E191" s="957" t="s">
        <v>114</v>
      </c>
      <c r="F191" s="957"/>
      <c r="G191" s="957"/>
      <c r="H191" s="957"/>
      <c r="I191" s="957"/>
      <c r="J191" s="957"/>
      <c r="K191" s="957"/>
      <c r="L191" s="957"/>
      <c r="M191" s="957"/>
      <c r="N191" s="957"/>
      <c r="O191" s="208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956">
        <v>4</v>
      </c>
      <c r="C192" s="956"/>
      <c r="D192" s="177">
        <v>1</v>
      </c>
      <c r="E192" s="957" t="s">
        <v>115</v>
      </c>
      <c r="F192" s="957"/>
      <c r="G192" s="957"/>
      <c r="H192" s="957"/>
      <c r="I192" s="957"/>
      <c r="J192" s="957"/>
      <c r="K192" s="957"/>
      <c r="L192" s="957"/>
      <c r="M192" s="957"/>
      <c r="N192" s="957"/>
      <c r="O192" s="208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902"/>
      <c r="C193" s="903"/>
      <c r="D193" s="177"/>
      <c r="E193" s="217"/>
      <c r="F193" s="218"/>
      <c r="G193" s="218"/>
      <c r="H193" s="218"/>
      <c r="I193" s="218"/>
      <c r="J193" s="218"/>
      <c r="K193" s="218"/>
      <c r="L193" s="218"/>
      <c r="M193" s="218"/>
      <c r="N193" s="218"/>
      <c r="O193" s="219" t="s">
        <v>5</v>
      </c>
      <c r="P193" s="229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7"/>
      <c r="B194" s="220"/>
      <c r="C194" s="206"/>
      <c r="D194" s="206"/>
      <c r="E194" s="206"/>
      <c r="F194" s="192"/>
      <c r="G194" s="192"/>
      <c r="H194" s="192"/>
      <c r="I194" s="192"/>
      <c r="J194" s="192"/>
      <c r="K194" s="192"/>
      <c r="L194" s="192"/>
      <c r="M194" s="206"/>
      <c r="N194" s="206"/>
      <c r="O194" s="206"/>
      <c r="P194" s="221"/>
      <c r="Q194" s="348"/>
      <c r="R194" s="508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504"/>
      <c r="B195" s="222" t="s">
        <v>103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551"/>
      <c r="R195" s="538"/>
      <c r="S195" s="136"/>
      <c r="T195" s="136"/>
      <c r="U195" s="136"/>
      <c r="V195" s="137"/>
      <c r="W195" s="41"/>
      <c r="X195" s="112"/>
    </row>
    <row r="196" spans="1:242">
      <c r="B196" s="159" t="str">
        <f>B111</f>
        <v>FAPESP,  MAIO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password="CFE7" sheet="1" objects="1" scenarios="1"/>
  <mergeCells count="197">
    <mergeCell ref="E11:G11"/>
    <mergeCell ref="B16:C16"/>
    <mergeCell ref="E16:N16"/>
    <mergeCell ref="F9:Q9"/>
    <mergeCell ref="B17:C17"/>
    <mergeCell ref="B21:C21"/>
    <mergeCell ref="E21:N21"/>
    <mergeCell ref="B24:C24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4" priority="51" stopIfTrue="1" operator="equal">
      <formula>"INDIQUE A MOEDA"</formula>
    </cfRule>
  </conditionalFormatting>
  <conditionalFormatting sqref="O65:O108 O17:O58">
    <cfRule type="cellIs" dxfId="23" priority="49" stopIfTrue="1" operator="equal">
      <formula>0</formula>
    </cfRule>
  </conditionalFormatting>
  <conditionalFormatting sqref="P193">
    <cfRule type="cellIs" dxfId="22" priority="48" stopIfTrue="1" operator="equal">
      <formula>0</formula>
    </cfRule>
  </conditionalFormatting>
  <conditionalFormatting sqref="P189:P192">
    <cfRule type="cellIs" dxfId="21" priority="46" stopIfTrue="1" operator="equal">
      <formula>0</formula>
    </cfRule>
  </conditionalFormatting>
  <conditionalFormatting sqref="P65:P108 P17:P58 D14 F14">
    <cfRule type="cellIs" dxfId="20" priority="43" stopIfTrue="1" operator="equal">
      <formula>""</formula>
    </cfRule>
  </conditionalFormatting>
  <conditionalFormatting sqref="D65:D108 D17:D58">
    <cfRule type="cellIs" dxfId="19" priority="42" stopIfTrue="1" operator="equal">
      <formula>0</formula>
    </cfRule>
  </conditionalFormatting>
  <conditionalFormatting sqref="E65:N108 B65:C108 E17:N58 B17:C58">
    <cfRule type="cellIs" dxfId="18" priority="39" stopIfTrue="1" operator="equal">
      <formula>0</formula>
    </cfRule>
  </conditionalFormatting>
  <conditionalFormatting sqref="F9:O9">
    <cfRule type="cellIs" dxfId="17" priority="5" stopIfTrue="1" operator="equal">
      <formula>""</formula>
    </cfRule>
  </conditionalFormatting>
  <conditionalFormatting sqref="E11:G11">
    <cfRule type="cellIs" dxfId="16" priority="4" stopIfTrue="1" operator="equal">
      <formula>""</formula>
    </cfRule>
  </conditionalFormatting>
  <conditionalFormatting sqref="E11 F9:Q9 S9">
    <cfRule type="cellIs" dxfId="15" priority="3" stopIfTrue="1" operator="equal">
      <formula>""</formula>
    </cfRule>
  </conditionalFormatting>
  <dataValidations disablePrompts="1"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5" customWidth="1"/>
    <col min="14" max="14" width="15.140625" style="25" customWidth="1"/>
    <col min="15" max="15" width="13.42578125" style="25" customWidth="1"/>
    <col min="16" max="16" width="13.85546875" style="315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2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19"/>
      <c r="P2" s="719"/>
      <c r="Q2" s="719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2"/>
      <c r="Q5" s="2"/>
      <c r="R5" s="473"/>
    </row>
    <row r="6" spans="1:243" s="4" customFormat="1" ht="19.5" customHeight="1">
      <c r="A6" s="501"/>
      <c r="B6" s="418" t="s">
        <v>258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653" customFormat="1" ht="33" customHeight="1">
      <c r="A8" s="484"/>
      <c r="B8" s="661"/>
      <c r="C8" s="655"/>
      <c r="D8" s="655"/>
      <c r="E8" s="656"/>
      <c r="F8" s="656"/>
      <c r="G8" s="656"/>
      <c r="H8" s="656"/>
      <c r="I8" s="656"/>
      <c r="J8" s="662" t="s">
        <v>289</v>
      </c>
      <c r="K8" s="657"/>
      <c r="L8" s="656"/>
      <c r="M8" s="656"/>
      <c r="N8" s="8"/>
      <c r="O8" s="8"/>
      <c r="P8" s="8"/>
      <c r="Q8" s="8"/>
      <c r="R8" s="660"/>
      <c r="U8" s="257"/>
      <c r="W8" s="179"/>
    </row>
    <row r="9" spans="1:243" s="37" customFormat="1" ht="21" customHeight="1">
      <c r="A9" s="500"/>
      <c r="B9" s="965" t="s">
        <v>150</v>
      </c>
      <c r="C9" s="965"/>
      <c r="D9" s="965"/>
      <c r="E9" s="966"/>
      <c r="F9" s="961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520"/>
      <c r="S9" s="594"/>
    </row>
    <row r="10" spans="1:243" s="37" customFormat="1" ht="6.75" customHeight="1">
      <c r="A10" s="500"/>
      <c r="B10" s="57"/>
      <c r="C10" s="75"/>
      <c r="D10" s="75"/>
      <c r="E10" s="76"/>
      <c r="F10" s="76"/>
      <c r="G10" s="76"/>
      <c r="H10" s="76"/>
      <c r="I10" s="76"/>
      <c r="J10" s="76"/>
      <c r="K10" s="75"/>
      <c r="L10" s="75"/>
      <c r="M10" s="75"/>
      <c r="N10" s="76"/>
      <c r="O10" s="76"/>
      <c r="P10" s="76"/>
      <c r="Q10" s="76"/>
      <c r="R10" s="473"/>
    </row>
    <row r="11" spans="1:243" s="37" customFormat="1" ht="18.75" customHeight="1">
      <c r="A11" s="500"/>
      <c r="B11" s="967" t="s">
        <v>0</v>
      </c>
      <c r="C11" s="967"/>
      <c r="D11" s="723"/>
      <c r="E11" s="723"/>
      <c r="F11" s="723"/>
      <c r="G11" s="392"/>
      <c r="H11" s="392"/>
      <c r="I11" s="392"/>
      <c r="J11" s="392"/>
      <c r="K11" s="3"/>
      <c r="L11" s="3"/>
      <c r="M11" s="3"/>
      <c r="N11" s="3"/>
      <c r="O11" s="392"/>
      <c r="P11" s="392"/>
      <c r="Q11" s="392"/>
      <c r="R11" s="473"/>
    </row>
    <row r="12" spans="1:243" s="37" customFormat="1" ht="6.75" customHeight="1">
      <c r="A12" s="500"/>
      <c r="B12" s="3"/>
      <c r="C12" s="3"/>
      <c r="D12" s="3"/>
      <c r="E12" s="392"/>
      <c r="F12" s="392"/>
      <c r="G12" s="392"/>
      <c r="H12" s="392"/>
      <c r="I12" s="392"/>
      <c r="J12" s="392"/>
      <c r="K12" s="3"/>
      <c r="L12" s="3"/>
      <c r="M12" s="3"/>
      <c r="N12" s="3"/>
      <c r="O12" s="392"/>
      <c r="P12" s="392"/>
      <c r="Q12" s="392"/>
      <c r="R12" s="473"/>
    </row>
    <row r="13" spans="1:243" s="37" customFormat="1" ht="19.5" customHeight="1">
      <c r="A13" s="500"/>
      <c r="B13" s="968" t="s">
        <v>212</v>
      </c>
      <c r="C13" s="968"/>
      <c r="D13" s="724" t="str">
        <f>IF(SUM(O16:O58,O64:O104)=0,"",SUM(O16:O58,O64:O104))</f>
        <v/>
      </c>
      <c r="E13" s="724"/>
      <c r="F13" s="724"/>
      <c r="G13" s="123"/>
      <c r="H13" s="968" t="s">
        <v>168</v>
      </c>
      <c r="I13" s="968"/>
      <c r="J13" s="968"/>
      <c r="K13" s="810" t="str">
        <f>IF(SUM(P16:P58,P64:P104)=0,"",SUM(P16:P58,P64:P104))</f>
        <v/>
      </c>
      <c r="L13" s="810"/>
      <c r="M13" s="810"/>
      <c r="N13" s="123"/>
      <c r="O13" s="123"/>
      <c r="P13" s="123"/>
      <c r="Q13" s="123"/>
      <c r="R13" s="473"/>
    </row>
    <row r="14" spans="1:243" s="40" customFormat="1" ht="6.75" customHeight="1">
      <c r="A14" s="519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79"/>
      <c r="S14" s="39"/>
      <c r="T14" s="39"/>
      <c r="U14" s="39"/>
      <c r="V14" s="39"/>
      <c r="W14" s="39"/>
      <c r="X14" s="39"/>
    </row>
    <row r="15" spans="1:243" s="42" customFormat="1" ht="32.25" customHeight="1">
      <c r="A15" s="504"/>
      <c r="B15" s="390" t="s">
        <v>1</v>
      </c>
      <c r="C15" s="390" t="s">
        <v>7</v>
      </c>
      <c r="D15" s="739" t="s">
        <v>8</v>
      </c>
      <c r="E15" s="740"/>
      <c r="F15" s="740"/>
      <c r="G15" s="740"/>
      <c r="H15" s="740"/>
      <c r="I15" s="740"/>
      <c r="J15" s="740"/>
      <c r="K15" s="740"/>
      <c r="L15" s="741"/>
      <c r="M15" s="412" t="s">
        <v>206</v>
      </c>
      <c r="N15" s="391" t="s">
        <v>3</v>
      </c>
      <c r="O15" s="589" t="s">
        <v>167</v>
      </c>
      <c r="P15" s="589" t="s">
        <v>169</v>
      </c>
      <c r="Q15" s="390" t="s">
        <v>2</v>
      </c>
      <c r="R15" s="522"/>
      <c r="S15" s="162" t="s">
        <v>170</v>
      </c>
      <c r="T15" s="41"/>
      <c r="U15" s="41"/>
      <c r="V15" s="41"/>
      <c r="W15" s="41"/>
      <c r="X15" s="41"/>
    </row>
    <row r="16" spans="1:243" s="43" customFormat="1" ht="23.65" customHeight="1">
      <c r="A16" s="271"/>
      <c r="B16" s="190"/>
      <c r="C16" s="190"/>
      <c r="D16" s="952"/>
      <c r="E16" s="952"/>
      <c r="F16" s="952"/>
      <c r="G16" s="952"/>
      <c r="H16" s="952"/>
      <c r="I16" s="952"/>
      <c r="J16" s="952"/>
      <c r="K16" s="952"/>
      <c r="L16" s="952"/>
      <c r="M16" s="317"/>
      <c r="N16" s="410"/>
      <c r="O16" s="409" t="str">
        <f t="shared" ref="O16:O58" si="0">IF(M16="DIP",C16*N16,"")</f>
        <v/>
      </c>
      <c r="P16" s="411" t="str">
        <f t="shared" ref="P16:P58" si="1">IF(M16="DIE",C16*N16,"")</f>
        <v/>
      </c>
      <c r="Q16" s="53"/>
      <c r="R16" s="473"/>
      <c r="S16" s="162" t="s">
        <v>171</v>
      </c>
      <c r="T16" s="37"/>
      <c r="U16" s="37"/>
      <c r="V16" s="37"/>
      <c r="W16" s="37"/>
      <c r="X16" s="37"/>
      <c r="IH16" s="44"/>
      <c r="II16" s="45"/>
    </row>
    <row r="17" spans="1:243" s="43" customFormat="1" ht="23.65" customHeight="1">
      <c r="A17" s="271"/>
      <c r="B17" s="190"/>
      <c r="C17" s="190"/>
      <c r="D17" s="952"/>
      <c r="E17" s="952"/>
      <c r="F17" s="952"/>
      <c r="G17" s="952"/>
      <c r="H17" s="952"/>
      <c r="I17" s="952"/>
      <c r="J17" s="952"/>
      <c r="K17" s="952"/>
      <c r="L17" s="952"/>
      <c r="M17" s="626"/>
      <c r="N17" s="410"/>
      <c r="O17" s="409" t="str">
        <f t="shared" si="0"/>
        <v/>
      </c>
      <c r="P17" s="411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90"/>
      <c r="C18" s="190"/>
      <c r="D18" s="952"/>
      <c r="E18" s="952"/>
      <c r="F18" s="952"/>
      <c r="G18" s="952"/>
      <c r="H18" s="952"/>
      <c r="I18" s="952"/>
      <c r="J18" s="952"/>
      <c r="K18" s="952"/>
      <c r="L18" s="952"/>
      <c r="M18" s="626"/>
      <c r="N18" s="410"/>
      <c r="O18" s="409" t="str">
        <f t="shared" si="0"/>
        <v/>
      </c>
      <c r="P18" s="411" t="str">
        <f t="shared" si="1"/>
        <v/>
      </c>
      <c r="Q18" s="53"/>
      <c r="R18" s="473"/>
      <c r="S18" s="37"/>
      <c r="T18" s="37"/>
      <c r="U18" s="37"/>
      <c r="V18" s="37"/>
      <c r="W18" s="37"/>
      <c r="X18" s="37"/>
      <c r="IH18" s="45"/>
      <c r="II18" s="45"/>
    </row>
    <row r="19" spans="1:243" s="43" customFormat="1" ht="23.65" customHeight="1">
      <c r="A19" s="271"/>
      <c r="B19" s="190"/>
      <c r="C19" s="190"/>
      <c r="D19" s="952"/>
      <c r="E19" s="952"/>
      <c r="F19" s="952"/>
      <c r="G19" s="952"/>
      <c r="H19" s="952"/>
      <c r="I19" s="952"/>
      <c r="J19" s="952"/>
      <c r="K19" s="952"/>
      <c r="L19" s="952"/>
      <c r="M19" s="626"/>
      <c r="N19" s="410"/>
      <c r="O19" s="409" t="str">
        <f t="shared" si="0"/>
        <v/>
      </c>
      <c r="P19" s="411" t="str">
        <f t="shared" si="1"/>
        <v/>
      </c>
      <c r="Q19" s="53"/>
      <c r="R19" s="473"/>
      <c r="S19" s="37"/>
      <c r="T19" s="37"/>
      <c r="U19" s="37"/>
      <c r="V19" s="37"/>
      <c r="W19" s="37"/>
      <c r="X19" s="37"/>
    </row>
    <row r="20" spans="1:243" s="43" customFormat="1" ht="23.65" customHeight="1">
      <c r="A20" s="271"/>
      <c r="B20" s="190"/>
      <c r="C20" s="190"/>
      <c r="D20" s="952"/>
      <c r="E20" s="952"/>
      <c r="F20" s="952"/>
      <c r="G20" s="952"/>
      <c r="H20" s="952"/>
      <c r="I20" s="952"/>
      <c r="J20" s="952"/>
      <c r="K20" s="952"/>
      <c r="L20" s="952"/>
      <c r="M20" s="626"/>
      <c r="N20" s="410"/>
      <c r="O20" s="409" t="str">
        <f t="shared" si="0"/>
        <v/>
      </c>
      <c r="P20" s="411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4"/>
      <c r="II20" s="45"/>
    </row>
    <row r="21" spans="1:243" s="43" customFormat="1" ht="23.65" customHeight="1">
      <c r="A21" s="271"/>
      <c r="B21" s="190"/>
      <c r="C21" s="190"/>
      <c r="D21" s="952"/>
      <c r="E21" s="952"/>
      <c r="F21" s="952"/>
      <c r="G21" s="952"/>
      <c r="H21" s="952"/>
      <c r="I21" s="952"/>
      <c r="J21" s="952"/>
      <c r="K21" s="952"/>
      <c r="L21" s="952"/>
      <c r="M21" s="626"/>
      <c r="N21" s="410"/>
      <c r="O21" s="409" t="str">
        <f t="shared" si="0"/>
        <v/>
      </c>
      <c r="P21" s="411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90"/>
      <c r="C22" s="190"/>
      <c r="D22" s="952"/>
      <c r="E22" s="952"/>
      <c r="F22" s="952"/>
      <c r="G22" s="952"/>
      <c r="H22" s="952"/>
      <c r="I22" s="952"/>
      <c r="J22" s="952"/>
      <c r="K22" s="952"/>
      <c r="L22" s="952"/>
      <c r="M22" s="626"/>
      <c r="N22" s="410"/>
      <c r="O22" s="409" t="str">
        <f t="shared" si="0"/>
        <v/>
      </c>
      <c r="P22" s="411" t="str">
        <f t="shared" si="1"/>
        <v/>
      </c>
      <c r="Q22" s="53"/>
      <c r="R22" s="473"/>
      <c r="S22" s="37"/>
      <c r="T22" s="37"/>
      <c r="U22" s="37"/>
      <c r="V22" s="37"/>
      <c r="W22" s="37"/>
      <c r="X22" s="37"/>
      <c r="IH22" s="45"/>
      <c r="II22" s="45"/>
    </row>
    <row r="23" spans="1:243" s="43" customFormat="1" ht="23.65" customHeight="1">
      <c r="A23" s="271"/>
      <c r="B23" s="190"/>
      <c r="C23" s="190"/>
      <c r="D23" s="952"/>
      <c r="E23" s="952"/>
      <c r="F23" s="952"/>
      <c r="G23" s="952"/>
      <c r="H23" s="952"/>
      <c r="I23" s="952"/>
      <c r="J23" s="952"/>
      <c r="K23" s="952"/>
      <c r="L23" s="952"/>
      <c r="M23" s="626"/>
      <c r="N23" s="410"/>
      <c r="O23" s="409" t="str">
        <f t="shared" si="0"/>
        <v/>
      </c>
      <c r="P23" s="411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90"/>
      <c r="C24" s="190"/>
      <c r="D24" s="952"/>
      <c r="E24" s="952"/>
      <c r="F24" s="952"/>
      <c r="G24" s="952"/>
      <c r="H24" s="952"/>
      <c r="I24" s="952"/>
      <c r="J24" s="952"/>
      <c r="K24" s="952"/>
      <c r="L24" s="952"/>
      <c r="M24" s="626"/>
      <c r="N24" s="410"/>
      <c r="O24" s="409" t="str">
        <f t="shared" si="0"/>
        <v/>
      </c>
      <c r="P24" s="411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90"/>
      <c r="C25" s="190"/>
      <c r="D25" s="952"/>
      <c r="E25" s="952"/>
      <c r="F25" s="952"/>
      <c r="G25" s="952"/>
      <c r="H25" s="952"/>
      <c r="I25" s="952"/>
      <c r="J25" s="952"/>
      <c r="K25" s="952"/>
      <c r="L25" s="952"/>
      <c r="M25" s="626"/>
      <c r="N25" s="410"/>
      <c r="O25" s="409" t="str">
        <f t="shared" si="0"/>
        <v/>
      </c>
      <c r="P25" s="411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90"/>
      <c r="C26" s="190"/>
      <c r="D26" s="952"/>
      <c r="E26" s="952"/>
      <c r="F26" s="952"/>
      <c r="G26" s="952"/>
      <c r="H26" s="952"/>
      <c r="I26" s="952"/>
      <c r="J26" s="952"/>
      <c r="K26" s="952"/>
      <c r="L26" s="952"/>
      <c r="M26" s="626"/>
      <c r="N26" s="410"/>
      <c r="O26" s="409" t="str">
        <f t="shared" si="0"/>
        <v/>
      </c>
      <c r="P26" s="411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90"/>
      <c r="C27" s="190"/>
      <c r="D27" s="952"/>
      <c r="E27" s="952"/>
      <c r="F27" s="952"/>
      <c r="G27" s="952"/>
      <c r="H27" s="952"/>
      <c r="I27" s="952"/>
      <c r="J27" s="952"/>
      <c r="K27" s="952"/>
      <c r="L27" s="952"/>
      <c r="M27" s="626"/>
      <c r="N27" s="410"/>
      <c r="O27" s="409" t="str">
        <f t="shared" si="0"/>
        <v/>
      </c>
      <c r="P27" s="411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90"/>
      <c r="C28" s="190"/>
      <c r="D28" s="952"/>
      <c r="E28" s="952"/>
      <c r="F28" s="952"/>
      <c r="G28" s="952"/>
      <c r="H28" s="952"/>
      <c r="I28" s="952"/>
      <c r="J28" s="952"/>
      <c r="K28" s="952"/>
      <c r="L28" s="952"/>
      <c r="M28" s="626"/>
      <c r="N28" s="410"/>
      <c r="O28" s="409" t="str">
        <f t="shared" si="0"/>
        <v/>
      </c>
      <c r="P28" s="411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90"/>
      <c r="C29" s="190"/>
      <c r="D29" s="952"/>
      <c r="E29" s="952"/>
      <c r="F29" s="952"/>
      <c r="G29" s="952"/>
      <c r="H29" s="952"/>
      <c r="I29" s="952"/>
      <c r="J29" s="952"/>
      <c r="K29" s="952"/>
      <c r="L29" s="952"/>
      <c r="M29" s="626"/>
      <c r="N29" s="410"/>
      <c r="O29" s="409" t="str">
        <f t="shared" si="0"/>
        <v/>
      </c>
      <c r="P29" s="411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90"/>
      <c r="C30" s="190"/>
      <c r="D30" s="952"/>
      <c r="E30" s="952"/>
      <c r="F30" s="952"/>
      <c r="G30" s="952"/>
      <c r="H30" s="952"/>
      <c r="I30" s="952"/>
      <c r="J30" s="952"/>
      <c r="K30" s="952"/>
      <c r="L30" s="952"/>
      <c r="M30" s="626"/>
      <c r="N30" s="410"/>
      <c r="O30" s="409" t="str">
        <f t="shared" si="0"/>
        <v/>
      </c>
      <c r="P30" s="411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90"/>
      <c r="C31" s="190"/>
      <c r="D31" s="952"/>
      <c r="E31" s="952"/>
      <c r="F31" s="952"/>
      <c r="G31" s="952"/>
      <c r="H31" s="952"/>
      <c r="I31" s="952"/>
      <c r="J31" s="952"/>
      <c r="K31" s="952"/>
      <c r="L31" s="952"/>
      <c r="M31" s="626"/>
      <c r="N31" s="410"/>
      <c r="O31" s="409" t="str">
        <f t="shared" si="0"/>
        <v/>
      </c>
      <c r="P31" s="411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90"/>
      <c r="C32" s="190"/>
      <c r="D32" s="952"/>
      <c r="E32" s="952"/>
      <c r="F32" s="952"/>
      <c r="G32" s="952"/>
      <c r="H32" s="952"/>
      <c r="I32" s="952"/>
      <c r="J32" s="952"/>
      <c r="K32" s="952"/>
      <c r="L32" s="952"/>
      <c r="M32" s="626"/>
      <c r="N32" s="410"/>
      <c r="O32" s="409" t="str">
        <f t="shared" si="0"/>
        <v/>
      </c>
      <c r="P32" s="411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90"/>
      <c r="C33" s="190"/>
      <c r="D33" s="952"/>
      <c r="E33" s="952"/>
      <c r="F33" s="952"/>
      <c r="G33" s="952"/>
      <c r="H33" s="952"/>
      <c r="I33" s="952"/>
      <c r="J33" s="952"/>
      <c r="K33" s="952"/>
      <c r="L33" s="952"/>
      <c r="M33" s="626"/>
      <c r="N33" s="410"/>
      <c r="O33" s="409" t="str">
        <f t="shared" si="0"/>
        <v/>
      </c>
      <c r="P33" s="411" t="str">
        <f t="shared" si="1"/>
        <v/>
      </c>
      <c r="Q33" s="53"/>
      <c r="R33" s="473"/>
      <c r="S33" s="37"/>
      <c r="T33" s="37"/>
      <c r="U33" s="37"/>
      <c r="V33" s="37"/>
      <c r="W33" s="37"/>
      <c r="X33" s="37"/>
    </row>
    <row r="34" spans="1:243" s="43" customFormat="1" ht="23.65" customHeight="1">
      <c r="A34" s="271"/>
      <c r="B34" s="190"/>
      <c r="C34" s="190"/>
      <c r="D34" s="952"/>
      <c r="E34" s="952"/>
      <c r="F34" s="952"/>
      <c r="G34" s="952"/>
      <c r="H34" s="952"/>
      <c r="I34" s="952"/>
      <c r="J34" s="952"/>
      <c r="K34" s="952"/>
      <c r="L34" s="952"/>
      <c r="M34" s="626"/>
      <c r="N34" s="410"/>
      <c r="O34" s="409" t="str">
        <f t="shared" ref="O34:O55" si="2">IF(M34="DIP",C34*N34,"")</f>
        <v/>
      </c>
      <c r="P34" s="411" t="str">
        <f t="shared" ref="P34:P56" si="3">IF(M34="DIE",C34*N34,"")</f>
        <v/>
      </c>
      <c r="Q34" s="53"/>
      <c r="R34" s="473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90"/>
      <c r="C35" s="190"/>
      <c r="D35" s="952"/>
      <c r="E35" s="952"/>
      <c r="F35" s="952"/>
      <c r="G35" s="952"/>
      <c r="H35" s="952"/>
      <c r="I35" s="952"/>
      <c r="J35" s="952"/>
      <c r="K35" s="952"/>
      <c r="L35" s="952"/>
      <c r="M35" s="626"/>
      <c r="N35" s="410"/>
      <c r="O35" s="409" t="str">
        <f t="shared" si="2"/>
        <v/>
      </c>
      <c r="P35" s="411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4"/>
      <c r="II35" s="45"/>
    </row>
    <row r="36" spans="1:243" s="43" customFormat="1" ht="23.65" customHeight="1">
      <c r="A36" s="271"/>
      <c r="B36" s="190"/>
      <c r="C36" s="190"/>
      <c r="D36" s="952"/>
      <c r="E36" s="952"/>
      <c r="F36" s="952"/>
      <c r="G36" s="952"/>
      <c r="H36" s="952"/>
      <c r="I36" s="952"/>
      <c r="J36" s="952"/>
      <c r="K36" s="952"/>
      <c r="L36" s="952"/>
      <c r="M36" s="626"/>
      <c r="N36" s="410"/>
      <c r="O36" s="409" t="str">
        <f t="shared" si="2"/>
        <v/>
      </c>
      <c r="P36" s="411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90"/>
      <c r="C37" s="190"/>
      <c r="D37" s="952"/>
      <c r="E37" s="952"/>
      <c r="F37" s="952"/>
      <c r="G37" s="952"/>
      <c r="H37" s="952"/>
      <c r="I37" s="952"/>
      <c r="J37" s="952"/>
      <c r="K37" s="952"/>
      <c r="L37" s="952"/>
      <c r="M37" s="626"/>
      <c r="N37" s="410"/>
      <c r="O37" s="409" t="str">
        <f t="shared" si="2"/>
        <v/>
      </c>
      <c r="P37" s="411" t="str">
        <f t="shared" si="3"/>
        <v/>
      </c>
      <c r="Q37" s="53"/>
      <c r="R37" s="473"/>
      <c r="S37" s="37"/>
      <c r="T37" s="37"/>
      <c r="U37" s="37"/>
      <c r="V37" s="37"/>
      <c r="W37" s="37"/>
      <c r="X37" s="37"/>
      <c r="IH37" s="45"/>
      <c r="II37" s="45"/>
    </row>
    <row r="38" spans="1:243" s="43" customFormat="1" ht="23.65" customHeight="1">
      <c r="A38" s="271"/>
      <c r="B38" s="190"/>
      <c r="C38" s="190"/>
      <c r="D38" s="952"/>
      <c r="E38" s="952"/>
      <c r="F38" s="952"/>
      <c r="G38" s="952"/>
      <c r="H38" s="952"/>
      <c r="I38" s="952"/>
      <c r="J38" s="952"/>
      <c r="K38" s="952"/>
      <c r="L38" s="952"/>
      <c r="M38" s="626"/>
      <c r="N38" s="410"/>
      <c r="O38" s="409" t="str">
        <f t="shared" si="2"/>
        <v/>
      </c>
      <c r="P38" s="411" t="str">
        <f t="shared" si="3"/>
        <v/>
      </c>
      <c r="Q38" s="53"/>
      <c r="R38" s="473"/>
      <c r="S38" s="37"/>
      <c r="T38" s="37"/>
      <c r="U38" s="37"/>
      <c r="V38" s="37"/>
      <c r="W38" s="37"/>
      <c r="X38" s="37"/>
    </row>
    <row r="39" spans="1:243" s="43" customFormat="1" ht="23.65" customHeight="1">
      <c r="A39" s="271"/>
      <c r="B39" s="190"/>
      <c r="C39" s="190"/>
      <c r="D39" s="952"/>
      <c r="E39" s="952"/>
      <c r="F39" s="952"/>
      <c r="G39" s="952"/>
      <c r="H39" s="952"/>
      <c r="I39" s="952"/>
      <c r="J39" s="952"/>
      <c r="K39" s="952"/>
      <c r="L39" s="952"/>
      <c r="M39" s="626"/>
      <c r="N39" s="410"/>
      <c r="O39" s="409" t="str">
        <f t="shared" si="2"/>
        <v/>
      </c>
      <c r="P39" s="411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4"/>
      <c r="II39" s="45"/>
    </row>
    <row r="40" spans="1:243" s="43" customFormat="1" ht="23.65" customHeight="1">
      <c r="A40" s="271"/>
      <c r="B40" s="190"/>
      <c r="C40" s="190"/>
      <c r="D40" s="952"/>
      <c r="E40" s="952"/>
      <c r="F40" s="952"/>
      <c r="G40" s="952"/>
      <c r="H40" s="952"/>
      <c r="I40" s="952"/>
      <c r="J40" s="952"/>
      <c r="K40" s="952"/>
      <c r="L40" s="952"/>
      <c r="M40" s="626"/>
      <c r="N40" s="410"/>
      <c r="O40" s="409" t="str">
        <f t="shared" si="2"/>
        <v/>
      </c>
      <c r="P40" s="411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90"/>
      <c r="C41" s="190"/>
      <c r="D41" s="952"/>
      <c r="E41" s="952"/>
      <c r="F41" s="952"/>
      <c r="G41" s="952"/>
      <c r="H41" s="952"/>
      <c r="I41" s="952"/>
      <c r="J41" s="952"/>
      <c r="K41" s="952"/>
      <c r="L41" s="952"/>
      <c r="M41" s="626"/>
      <c r="N41" s="410"/>
      <c r="O41" s="409" t="str">
        <f t="shared" si="2"/>
        <v/>
      </c>
      <c r="P41" s="411" t="str">
        <f t="shared" si="3"/>
        <v/>
      </c>
      <c r="Q41" s="53"/>
      <c r="R41" s="473"/>
      <c r="S41" s="37"/>
      <c r="T41" s="37"/>
      <c r="U41" s="37"/>
      <c r="V41" s="37"/>
      <c r="W41" s="37"/>
      <c r="X41" s="37"/>
      <c r="IH41" s="45"/>
      <c r="II41" s="45"/>
    </row>
    <row r="42" spans="1:243" s="43" customFormat="1" ht="23.65" customHeight="1">
      <c r="A42" s="271"/>
      <c r="B42" s="190"/>
      <c r="C42" s="190"/>
      <c r="D42" s="952"/>
      <c r="E42" s="952"/>
      <c r="F42" s="952"/>
      <c r="G42" s="952"/>
      <c r="H42" s="952"/>
      <c r="I42" s="952"/>
      <c r="J42" s="952"/>
      <c r="K42" s="952"/>
      <c r="L42" s="952"/>
      <c r="M42" s="626"/>
      <c r="N42" s="410"/>
      <c r="O42" s="409" t="str">
        <f t="shared" si="2"/>
        <v/>
      </c>
      <c r="P42" s="411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90"/>
      <c r="C43" s="190"/>
      <c r="D43" s="952"/>
      <c r="E43" s="952"/>
      <c r="F43" s="952"/>
      <c r="G43" s="952"/>
      <c r="H43" s="952"/>
      <c r="I43" s="952"/>
      <c r="J43" s="952"/>
      <c r="K43" s="952"/>
      <c r="L43" s="952"/>
      <c r="M43" s="626"/>
      <c r="N43" s="410"/>
      <c r="O43" s="409" t="str">
        <f t="shared" si="2"/>
        <v/>
      </c>
      <c r="P43" s="411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90"/>
      <c r="C44" s="190"/>
      <c r="D44" s="952"/>
      <c r="E44" s="952"/>
      <c r="F44" s="952"/>
      <c r="G44" s="952"/>
      <c r="H44" s="952"/>
      <c r="I44" s="952"/>
      <c r="J44" s="952"/>
      <c r="K44" s="952"/>
      <c r="L44" s="952"/>
      <c r="M44" s="626"/>
      <c r="N44" s="410"/>
      <c r="O44" s="409" t="str">
        <f t="shared" si="2"/>
        <v/>
      </c>
      <c r="P44" s="411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90"/>
      <c r="C45" s="190"/>
      <c r="D45" s="952"/>
      <c r="E45" s="952"/>
      <c r="F45" s="952"/>
      <c r="G45" s="952"/>
      <c r="H45" s="952"/>
      <c r="I45" s="952"/>
      <c r="J45" s="952"/>
      <c r="K45" s="952"/>
      <c r="L45" s="952"/>
      <c r="M45" s="626"/>
      <c r="N45" s="410"/>
      <c r="O45" s="409" t="str">
        <f t="shared" si="2"/>
        <v/>
      </c>
      <c r="P45" s="411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90"/>
      <c r="C46" s="190"/>
      <c r="D46" s="952"/>
      <c r="E46" s="952"/>
      <c r="F46" s="952"/>
      <c r="G46" s="952"/>
      <c r="H46" s="952"/>
      <c r="I46" s="952"/>
      <c r="J46" s="952"/>
      <c r="K46" s="952"/>
      <c r="L46" s="952"/>
      <c r="M46" s="626"/>
      <c r="N46" s="410"/>
      <c r="O46" s="409" t="str">
        <f t="shared" si="2"/>
        <v/>
      </c>
      <c r="P46" s="411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90"/>
      <c r="C47" s="190"/>
      <c r="D47" s="952"/>
      <c r="E47" s="952"/>
      <c r="F47" s="952"/>
      <c r="G47" s="952"/>
      <c r="H47" s="952"/>
      <c r="I47" s="952"/>
      <c r="J47" s="952"/>
      <c r="K47" s="952"/>
      <c r="L47" s="952"/>
      <c r="M47" s="626"/>
      <c r="N47" s="410"/>
      <c r="O47" s="409" t="str">
        <f t="shared" si="2"/>
        <v/>
      </c>
      <c r="P47" s="411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90"/>
      <c r="C48" s="190"/>
      <c r="D48" s="952"/>
      <c r="E48" s="952"/>
      <c r="F48" s="952"/>
      <c r="G48" s="952"/>
      <c r="H48" s="952"/>
      <c r="I48" s="952"/>
      <c r="J48" s="952"/>
      <c r="K48" s="952"/>
      <c r="L48" s="952"/>
      <c r="M48" s="626"/>
      <c r="N48" s="410"/>
      <c r="O48" s="409" t="str">
        <f t="shared" si="2"/>
        <v/>
      </c>
      <c r="P48" s="411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90"/>
      <c r="C49" s="190"/>
      <c r="D49" s="952"/>
      <c r="E49" s="952"/>
      <c r="F49" s="952"/>
      <c r="G49" s="952"/>
      <c r="H49" s="952"/>
      <c r="I49" s="952"/>
      <c r="J49" s="952"/>
      <c r="K49" s="952"/>
      <c r="L49" s="952"/>
      <c r="M49" s="626"/>
      <c r="N49" s="410"/>
      <c r="O49" s="409" t="str">
        <f t="shared" si="2"/>
        <v/>
      </c>
      <c r="P49" s="411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90"/>
      <c r="C50" s="190"/>
      <c r="D50" s="952"/>
      <c r="E50" s="952"/>
      <c r="F50" s="952"/>
      <c r="G50" s="952"/>
      <c r="H50" s="952"/>
      <c r="I50" s="952"/>
      <c r="J50" s="952"/>
      <c r="K50" s="952"/>
      <c r="L50" s="952"/>
      <c r="M50" s="626"/>
      <c r="N50" s="410"/>
      <c r="O50" s="409" t="str">
        <f t="shared" si="2"/>
        <v/>
      </c>
      <c r="P50" s="411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90"/>
      <c r="C51" s="190"/>
      <c r="D51" s="952"/>
      <c r="E51" s="952"/>
      <c r="F51" s="952"/>
      <c r="G51" s="952"/>
      <c r="H51" s="952"/>
      <c r="I51" s="952"/>
      <c r="J51" s="952"/>
      <c r="K51" s="952"/>
      <c r="L51" s="952"/>
      <c r="M51" s="626"/>
      <c r="N51" s="410"/>
      <c r="O51" s="409" t="str">
        <f t="shared" si="2"/>
        <v/>
      </c>
      <c r="P51" s="411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90"/>
      <c r="C52" s="190"/>
      <c r="D52" s="952"/>
      <c r="E52" s="952"/>
      <c r="F52" s="952"/>
      <c r="G52" s="952"/>
      <c r="H52" s="952"/>
      <c r="I52" s="952"/>
      <c r="J52" s="952"/>
      <c r="K52" s="952"/>
      <c r="L52" s="952"/>
      <c r="M52" s="626"/>
      <c r="N52" s="410"/>
      <c r="O52" s="409" t="str">
        <f t="shared" si="2"/>
        <v/>
      </c>
      <c r="P52" s="411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90"/>
      <c r="C53" s="190"/>
      <c r="D53" s="952"/>
      <c r="E53" s="952"/>
      <c r="F53" s="952"/>
      <c r="G53" s="952"/>
      <c r="H53" s="952"/>
      <c r="I53" s="952"/>
      <c r="J53" s="952"/>
      <c r="K53" s="952"/>
      <c r="L53" s="952"/>
      <c r="M53" s="626"/>
      <c r="N53" s="410"/>
      <c r="O53" s="409" t="str">
        <f t="shared" si="2"/>
        <v/>
      </c>
      <c r="P53" s="411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90"/>
      <c r="C54" s="190"/>
      <c r="D54" s="952"/>
      <c r="E54" s="952"/>
      <c r="F54" s="952"/>
      <c r="G54" s="952"/>
      <c r="H54" s="952"/>
      <c r="I54" s="952"/>
      <c r="J54" s="952"/>
      <c r="K54" s="952"/>
      <c r="L54" s="952"/>
      <c r="M54" s="626"/>
      <c r="N54" s="410"/>
      <c r="O54" s="409" t="str">
        <f t="shared" si="2"/>
        <v/>
      </c>
      <c r="P54" s="411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90"/>
      <c r="C55" s="190"/>
      <c r="D55" s="952"/>
      <c r="E55" s="952"/>
      <c r="F55" s="952"/>
      <c r="G55" s="952"/>
      <c r="H55" s="952"/>
      <c r="I55" s="952"/>
      <c r="J55" s="952"/>
      <c r="K55" s="952"/>
      <c r="L55" s="952"/>
      <c r="M55" s="626"/>
      <c r="N55" s="410"/>
      <c r="O55" s="409" t="str">
        <f t="shared" si="2"/>
        <v/>
      </c>
      <c r="P55" s="411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90"/>
      <c r="C56" s="190"/>
      <c r="D56" s="952"/>
      <c r="E56" s="952"/>
      <c r="F56" s="952"/>
      <c r="G56" s="952"/>
      <c r="H56" s="952"/>
      <c r="I56" s="952"/>
      <c r="J56" s="952"/>
      <c r="K56" s="952"/>
      <c r="L56" s="952"/>
      <c r="M56" s="626"/>
      <c r="N56" s="410"/>
      <c r="O56" s="409" t="str">
        <f t="shared" si="0"/>
        <v/>
      </c>
      <c r="P56" s="411" t="str">
        <f t="shared" si="3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90"/>
      <c r="C57" s="190"/>
      <c r="D57" s="952"/>
      <c r="E57" s="952"/>
      <c r="F57" s="952"/>
      <c r="G57" s="952"/>
      <c r="H57" s="952"/>
      <c r="I57" s="952"/>
      <c r="J57" s="952"/>
      <c r="K57" s="952"/>
      <c r="L57" s="952"/>
      <c r="M57" s="626"/>
      <c r="N57" s="410"/>
      <c r="O57" s="409" t="str">
        <f t="shared" si="0"/>
        <v/>
      </c>
      <c r="P57" s="411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3" customFormat="1" ht="23.65" customHeight="1">
      <c r="A58" s="271"/>
      <c r="B58" s="190"/>
      <c r="C58" s="190"/>
      <c r="D58" s="952"/>
      <c r="E58" s="952"/>
      <c r="F58" s="952"/>
      <c r="G58" s="952"/>
      <c r="H58" s="952"/>
      <c r="I58" s="952"/>
      <c r="J58" s="952"/>
      <c r="K58" s="952"/>
      <c r="L58" s="952"/>
      <c r="M58" s="626"/>
      <c r="N58" s="410"/>
      <c r="O58" s="409" t="str">
        <f t="shared" si="0"/>
        <v/>
      </c>
      <c r="P58" s="411" t="str">
        <f t="shared" si="1"/>
        <v/>
      </c>
      <c r="Q58" s="53"/>
      <c r="R58" s="473"/>
      <c r="S58" s="37"/>
      <c r="T58" s="37"/>
      <c r="U58" s="37"/>
      <c r="V58" s="37"/>
      <c r="W58" s="37"/>
      <c r="X58" s="37"/>
    </row>
    <row r="59" spans="1:243" s="46" customFormat="1" ht="6" customHeight="1">
      <c r="A59" s="497"/>
      <c r="B59" s="18"/>
      <c r="C59" s="18"/>
      <c r="D59" s="18"/>
      <c r="E59" s="1"/>
      <c r="F59" s="1"/>
      <c r="G59" s="1"/>
      <c r="H59" s="1"/>
      <c r="I59" s="1"/>
      <c r="J59" s="1"/>
      <c r="K59" s="18"/>
      <c r="L59" s="18"/>
      <c r="M59" s="18"/>
      <c r="N59" s="18"/>
      <c r="O59"/>
      <c r="P59" s="316"/>
      <c r="Q59" s="1"/>
      <c r="R59" s="508"/>
      <c r="S59" s="38"/>
      <c r="T59" s="38"/>
      <c r="U59" s="38"/>
      <c r="V59" s="38"/>
      <c r="W59" s="38"/>
      <c r="X59" s="38"/>
    </row>
    <row r="60" spans="1:243" s="42" customFormat="1" ht="21" customHeight="1">
      <c r="A60" s="504"/>
      <c r="B60" s="945" t="s">
        <v>103</v>
      </c>
      <c r="C60" s="946"/>
      <c r="D60" s="946"/>
      <c r="E60" s="946"/>
      <c r="F60" s="946"/>
      <c r="G60" s="946"/>
      <c r="H60" s="946"/>
      <c r="I60" s="946"/>
      <c r="J60" s="946"/>
      <c r="K60" s="946"/>
      <c r="L60" s="946"/>
      <c r="M60" s="946"/>
      <c r="N60" s="946"/>
      <c r="O60" s="946"/>
      <c r="P60" s="946"/>
      <c r="Q60" s="947"/>
      <c r="R60" s="522"/>
      <c r="S60" s="41"/>
      <c r="T60" s="41"/>
      <c r="U60" s="41"/>
      <c r="V60" s="41"/>
      <c r="W60" s="41"/>
      <c r="X60" s="41"/>
    </row>
    <row r="61" spans="1:243" s="43" customFormat="1" ht="12.75" customHeight="1">
      <c r="A61" s="497"/>
      <c r="B61" s="31" t="str">
        <f>'1-MPN'!$B$65</f>
        <v>FAPESP,  MAIO DE 2013</v>
      </c>
      <c r="C61" s="3"/>
      <c r="D61" s="3"/>
      <c r="E61" s="25"/>
      <c r="F61" s="25"/>
      <c r="G61" s="25"/>
      <c r="H61" s="25"/>
      <c r="I61" s="25"/>
      <c r="J61" s="25"/>
      <c r="K61" s="3"/>
      <c r="L61" s="3"/>
      <c r="M61" s="3"/>
      <c r="N61" s="3"/>
      <c r="O61" s="135"/>
      <c r="P61" s="135"/>
      <c r="Q61" s="135">
        <v>1</v>
      </c>
      <c r="R61" s="507"/>
      <c r="S61" s="37"/>
      <c r="T61" s="37"/>
      <c r="U61" s="37"/>
      <c r="V61" s="37"/>
      <c r="W61" s="37"/>
      <c r="X61" s="37"/>
    </row>
    <row r="62" spans="1:243" s="58" customFormat="1" ht="18">
      <c r="A62" s="263"/>
      <c r="B62" s="418" t="str">
        <f>B6</f>
        <v>8- DESPESAS COM DIÁRIAS NO PAÍS E NO EXTERIOR</v>
      </c>
      <c r="C62" s="74"/>
      <c r="D62" s="74"/>
      <c r="J62" s="74"/>
      <c r="R62" s="263"/>
    </row>
    <row r="63" spans="1:243" s="42" customFormat="1" ht="31.5" customHeight="1">
      <c r="A63" s="504"/>
      <c r="B63" s="390" t="s">
        <v>1</v>
      </c>
      <c r="C63" s="390" t="s">
        <v>7</v>
      </c>
      <c r="D63" s="696" t="s">
        <v>8</v>
      </c>
      <c r="E63" s="696"/>
      <c r="F63" s="696"/>
      <c r="G63" s="696"/>
      <c r="H63" s="696"/>
      <c r="I63" s="696"/>
      <c r="J63" s="696"/>
      <c r="K63" s="696"/>
      <c r="L63" s="696"/>
      <c r="M63" s="412" t="s">
        <v>206</v>
      </c>
      <c r="N63" s="391" t="s">
        <v>3</v>
      </c>
      <c r="O63" s="589" t="s">
        <v>167</v>
      </c>
      <c r="P63" s="589" t="s">
        <v>169</v>
      </c>
      <c r="Q63" s="390" t="s">
        <v>2</v>
      </c>
      <c r="R63" s="522"/>
      <c r="S63" s="41"/>
      <c r="T63" s="41"/>
      <c r="U63" s="41"/>
      <c r="V63" s="41"/>
      <c r="W63" s="41"/>
      <c r="X63" s="41"/>
    </row>
    <row r="64" spans="1:243" s="43" customFormat="1" ht="23.65" customHeight="1">
      <c r="A64" s="271"/>
      <c r="B64" s="190"/>
      <c r="C64" s="190"/>
      <c r="D64" s="952"/>
      <c r="E64" s="952"/>
      <c r="F64" s="952"/>
      <c r="G64" s="952"/>
      <c r="H64" s="952"/>
      <c r="I64" s="952"/>
      <c r="J64" s="952"/>
      <c r="K64" s="952"/>
      <c r="L64" s="952"/>
      <c r="M64" s="626"/>
      <c r="N64" s="410"/>
      <c r="O64" s="409" t="str">
        <f t="shared" ref="O64:O104" si="4">IF(M64="DIP",C64*N64,"")</f>
        <v/>
      </c>
      <c r="P64" s="411" t="str">
        <f t="shared" ref="P64:P104" si="5">IF(M64="DIE",C64*N64,"")</f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90"/>
      <c r="C65" s="190"/>
      <c r="D65" s="952"/>
      <c r="E65" s="952"/>
      <c r="F65" s="952"/>
      <c r="G65" s="952"/>
      <c r="H65" s="952"/>
      <c r="I65" s="952"/>
      <c r="J65" s="952"/>
      <c r="K65" s="952"/>
      <c r="L65" s="952"/>
      <c r="M65" s="626"/>
      <c r="N65" s="410"/>
      <c r="O65" s="409" t="str">
        <f t="shared" si="4"/>
        <v/>
      </c>
      <c r="P65" s="411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4"/>
      <c r="II65" s="45"/>
    </row>
    <row r="66" spans="1:243" s="43" customFormat="1" ht="23.65" customHeight="1">
      <c r="A66" s="271"/>
      <c r="B66" s="190"/>
      <c r="C66" s="190"/>
      <c r="D66" s="952"/>
      <c r="E66" s="952"/>
      <c r="F66" s="952"/>
      <c r="G66" s="952"/>
      <c r="H66" s="952"/>
      <c r="I66" s="952"/>
      <c r="J66" s="952"/>
      <c r="K66" s="952"/>
      <c r="L66" s="952"/>
      <c r="M66" s="626"/>
      <c r="N66" s="410"/>
      <c r="O66" s="409" t="str">
        <f t="shared" si="4"/>
        <v/>
      </c>
      <c r="P66" s="411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90"/>
      <c r="C67" s="190"/>
      <c r="D67" s="952"/>
      <c r="E67" s="952"/>
      <c r="F67" s="952"/>
      <c r="G67" s="952"/>
      <c r="H67" s="952"/>
      <c r="I67" s="952"/>
      <c r="J67" s="952"/>
      <c r="K67" s="952"/>
      <c r="L67" s="952"/>
      <c r="M67" s="626"/>
      <c r="N67" s="410"/>
      <c r="O67" s="409" t="str">
        <f t="shared" si="4"/>
        <v/>
      </c>
      <c r="P67" s="411" t="str">
        <f t="shared" si="5"/>
        <v/>
      </c>
      <c r="Q67" s="53"/>
      <c r="R67" s="473"/>
      <c r="S67" s="37"/>
      <c r="T67" s="37"/>
      <c r="U67" s="37"/>
      <c r="V67" s="37"/>
      <c r="W67" s="37"/>
      <c r="X67" s="37"/>
      <c r="IH67" s="45"/>
      <c r="II67" s="45"/>
    </row>
    <row r="68" spans="1:243" s="43" customFormat="1" ht="23.65" customHeight="1">
      <c r="A68" s="271"/>
      <c r="B68" s="190"/>
      <c r="C68" s="190"/>
      <c r="D68" s="952"/>
      <c r="E68" s="952"/>
      <c r="F68" s="952"/>
      <c r="G68" s="952"/>
      <c r="H68" s="952"/>
      <c r="I68" s="952"/>
      <c r="J68" s="952"/>
      <c r="K68" s="952"/>
      <c r="L68" s="952"/>
      <c r="M68" s="626"/>
      <c r="N68" s="410"/>
      <c r="O68" s="409" t="str">
        <f t="shared" si="4"/>
        <v/>
      </c>
      <c r="P68" s="411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90"/>
      <c r="C69" s="190"/>
      <c r="D69" s="952"/>
      <c r="E69" s="952"/>
      <c r="F69" s="952"/>
      <c r="G69" s="952"/>
      <c r="H69" s="952"/>
      <c r="I69" s="952"/>
      <c r="J69" s="952"/>
      <c r="K69" s="952"/>
      <c r="L69" s="952"/>
      <c r="M69" s="626"/>
      <c r="N69" s="410"/>
      <c r="O69" s="409" t="str">
        <f t="shared" si="4"/>
        <v/>
      </c>
      <c r="P69" s="411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90"/>
      <c r="C70" s="190"/>
      <c r="D70" s="952"/>
      <c r="E70" s="952"/>
      <c r="F70" s="952"/>
      <c r="G70" s="952"/>
      <c r="H70" s="952"/>
      <c r="I70" s="952"/>
      <c r="J70" s="952"/>
      <c r="K70" s="952"/>
      <c r="L70" s="952"/>
      <c r="M70" s="626"/>
      <c r="N70" s="410"/>
      <c r="O70" s="409" t="str">
        <f t="shared" si="4"/>
        <v/>
      </c>
      <c r="P70" s="411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90"/>
      <c r="C71" s="190"/>
      <c r="D71" s="952"/>
      <c r="E71" s="952"/>
      <c r="F71" s="952"/>
      <c r="G71" s="952"/>
      <c r="H71" s="952"/>
      <c r="I71" s="952"/>
      <c r="J71" s="952"/>
      <c r="K71" s="952"/>
      <c r="L71" s="952"/>
      <c r="M71" s="626"/>
      <c r="N71" s="410"/>
      <c r="O71" s="409" t="str">
        <f t="shared" si="4"/>
        <v/>
      </c>
      <c r="P71" s="411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90"/>
      <c r="C72" s="190"/>
      <c r="D72" s="952"/>
      <c r="E72" s="952"/>
      <c r="F72" s="952"/>
      <c r="G72" s="952"/>
      <c r="H72" s="952"/>
      <c r="I72" s="952"/>
      <c r="J72" s="952"/>
      <c r="K72" s="952"/>
      <c r="L72" s="952"/>
      <c r="M72" s="626"/>
      <c r="N72" s="410"/>
      <c r="O72" s="409" t="str">
        <f t="shared" si="4"/>
        <v/>
      </c>
      <c r="P72" s="411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90"/>
      <c r="C73" s="190"/>
      <c r="D73" s="952"/>
      <c r="E73" s="952"/>
      <c r="F73" s="952"/>
      <c r="G73" s="952"/>
      <c r="H73" s="952"/>
      <c r="I73" s="952"/>
      <c r="J73" s="952"/>
      <c r="K73" s="952"/>
      <c r="L73" s="952"/>
      <c r="M73" s="626"/>
      <c r="N73" s="410"/>
      <c r="O73" s="409" t="str">
        <f t="shared" si="4"/>
        <v/>
      </c>
      <c r="P73" s="411" t="str">
        <f t="shared" si="5"/>
        <v/>
      </c>
      <c r="Q73" s="53"/>
      <c r="R73" s="473"/>
      <c r="S73" s="37"/>
      <c r="T73" s="37"/>
      <c r="U73" s="37"/>
      <c r="V73" s="37"/>
      <c r="W73" s="37"/>
      <c r="X73" s="37"/>
    </row>
    <row r="74" spans="1:243" s="43" customFormat="1" ht="23.65" customHeight="1">
      <c r="A74" s="271"/>
      <c r="B74" s="190"/>
      <c r="C74" s="190"/>
      <c r="D74" s="952"/>
      <c r="E74" s="952"/>
      <c r="F74" s="952"/>
      <c r="G74" s="952"/>
      <c r="H74" s="952"/>
      <c r="I74" s="952"/>
      <c r="J74" s="952"/>
      <c r="K74" s="952"/>
      <c r="L74" s="952"/>
      <c r="M74" s="626"/>
      <c r="N74" s="410"/>
      <c r="O74" s="409" t="str">
        <f t="shared" ref="O74:O85" si="6">IF(M74="DIP",C74*N74,"")</f>
        <v/>
      </c>
      <c r="P74" s="411" t="str">
        <f t="shared" ref="P74:P85" si="7">IF(M74="DIE",C74*N74,"")</f>
        <v/>
      </c>
      <c r="Q74" s="53"/>
      <c r="R74" s="473"/>
      <c r="S74" s="37"/>
      <c r="T74" s="37"/>
      <c r="U74" s="37"/>
      <c r="V74" s="37"/>
      <c r="W74" s="37"/>
      <c r="X74" s="37"/>
      <c r="IH74" s="44"/>
      <c r="II74" s="45"/>
    </row>
    <row r="75" spans="1:243" s="43" customFormat="1" ht="23.65" customHeight="1">
      <c r="A75" s="271"/>
      <c r="B75" s="190"/>
      <c r="C75" s="190"/>
      <c r="D75" s="952"/>
      <c r="E75" s="952"/>
      <c r="F75" s="952"/>
      <c r="G75" s="952"/>
      <c r="H75" s="952"/>
      <c r="I75" s="952"/>
      <c r="J75" s="952"/>
      <c r="K75" s="952"/>
      <c r="L75" s="952"/>
      <c r="M75" s="626"/>
      <c r="N75" s="410"/>
      <c r="O75" s="409" t="str">
        <f t="shared" si="6"/>
        <v/>
      </c>
      <c r="P75" s="411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90"/>
      <c r="C76" s="190"/>
      <c r="D76" s="952"/>
      <c r="E76" s="952"/>
      <c r="F76" s="952"/>
      <c r="G76" s="952"/>
      <c r="H76" s="952"/>
      <c r="I76" s="952"/>
      <c r="J76" s="952"/>
      <c r="K76" s="952"/>
      <c r="L76" s="952"/>
      <c r="M76" s="626"/>
      <c r="N76" s="410"/>
      <c r="O76" s="409" t="str">
        <f t="shared" si="6"/>
        <v/>
      </c>
      <c r="P76" s="411" t="str">
        <f t="shared" si="7"/>
        <v/>
      </c>
      <c r="Q76" s="53"/>
      <c r="R76" s="473"/>
      <c r="S76" s="37"/>
      <c r="T76" s="37"/>
      <c r="U76" s="37"/>
      <c r="V76" s="37"/>
      <c r="W76" s="37"/>
      <c r="X76" s="37"/>
      <c r="IH76" s="45"/>
      <c r="II76" s="45"/>
    </row>
    <row r="77" spans="1:243" s="43" customFormat="1" ht="23.65" customHeight="1">
      <c r="A77" s="271"/>
      <c r="B77" s="190"/>
      <c r="C77" s="190"/>
      <c r="D77" s="952"/>
      <c r="E77" s="952"/>
      <c r="F77" s="952"/>
      <c r="G77" s="952"/>
      <c r="H77" s="952"/>
      <c r="I77" s="952"/>
      <c r="J77" s="952"/>
      <c r="K77" s="952"/>
      <c r="L77" s="952"/>
      <c r="M77" s="626"/>
      <c r="N77" s="410"/>
      <c r="O77" s="409" t="str">
        <f t="shared" si="6"/>
        <v/>
      </c>
      <c r="P77" s="411" t="str">
        <f t="shared" si="7"/>
        <v/>
      </c>
      <c r="Q77" s="53"/>
      <c r="R77" s="473"/>
      <c r="S77" s="37"/>
      <c r="T77" s="37"/>
      <c r="U77" s="37"/>
      <c r="V77" s="37"/>
      <c r="W77" s="37"/>
      <c r="X77" s="37"/>
    </row>
    <row r="78" spans="1:243" s="43" customFormat="1" ht="23.65" customHeight="1">
      <c r="A78" s="271"/>
      <c r="B78" s="190"/>
      <c r="C78" s="190"/>
      <c r="D78" s="952"/>
      <c r="E78" s="952"/>
      <c r="F78" s="952"/>
      <c r="G78" s="952"/>
      <c r="H78" s="952"/>
      <c r="I78" s="952"/>
      <c r="J78" s="952"/>
      <c r="K78" s="952"/>
      <c r="L78" s="952"/>
      <c r="M78" s="626"/>
      <c r="N78" s="410"/>
      <c r="O78" s="409" t="str">
        <f t="shared" si="6"/>
        <v/>
      </c>
      <c r="P78" s="411" t="str">
        <f t="shared" si="7"/>
        <v/>
      </c>
      <c r="Q78" s="53"/>
      <c r="R78" s="473"/>
      <c r="S78" s="37"/>
      <c r="T78" s="37"/>
      <c r="U78" s="37"/>
      <c r="V78" s="37"/>
      <c r="W78" s="37"/>
      <c r="X78" s="37"/>
      <c r="IH78" s="45"/>
      <c r="II78" s="45"/>
    </row>
    <row r="79" spans="1:243" s="43" customFormat="1" ht="23.65" customHeight="1">
      <c r="A79" s="271"/>
      <c r="B79" s="190"/>
      <c r="C79" s="190"/>
      <c r="D79" s="952"/>
      <c r="E79" s="952"/>
      <c r="F79" s="952"/>
      <c r="G79" s="952"/>
      <c r="H79" s="952"/>
      <c r="I79" s="952"/>
      <c r="J79" s="952"/>
      <c r="K79" s="952"/>
      <c r="L79" s="952"/>
      <c r="M79" s="626"/>
      <c r="N79" s="410"/>
      <c r="O79" s="409" t="str">
        <f t="shared" si="6"/>
        <v/>
      </c>
      <c r="P79" s="411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90"/>
      <c r="C80" s="190"/>
      <c r="D80" s="952"/>
      <c r="E80" s="952"/>
      <c r="F80" s="952"/>
      <c r="G80" s="952"/>
      <c r="H80" s="952"/>
      <c r="I80" s="952"/>
      <c r="J80" s="952"/>
      <c r="K80" s="952"/>
      <c r="L80" s="952"/>
      <c r="M80" s="626"/>
      <c r="N80" s="410"/>
      <c r="O80" s="409" t="str">
        <f t="shared" si="6"/>
        <v/>
      </c>
      <c r="P80" s="411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90"/>
      <c r="C81" s="190"/>
      <c r="D81" s="952"/>
      <c r="E81" s="952"/>
      <c r="F81" s="952"/>
      <c r="G81" s="952"/>
      <c r="H81" s="952"/>
      <c r="I81" s="952"/>
      <c r="J81" s="952"/>
      <c r="K81" s="952"/>
      <c r="L81" s="952"/>
      <c r="M81" s="626"/>
      <c r="N81" s="410"/>
      <c r="O81" s="409" t="str">
        <f t="shared" si="6"/>
        <v/>
      </c>
      <c r="P81" s="411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90"/>
      <c r="C82" s="190"/>
      <c r="D82" s="952"/>
      <c r="E82" s="952"/>
      <c r="F82" s="952"/>
      <c r="G82" s="952"/>
      <c r="H82" s="952"/>
      <c r="I82" s="952"/>
      <c r="J82" s="952"/>
      <c r="K82" s="952"/>
      <c r="L82" s="952"/>
      <c r="M82" s="626"/>
      <c r="N82" s="410"/>
      <c r="O82" s="409" t="str">
        <f t="shared" si="6"/>
        <v/>
      </c>
      <c r="P82" s="411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90"/>
      <c r="C83" s="190"/>
      <c r="D83" s="952"/>
      <c r="E83" s="952"/>
      <c r="F83" s="952"/>
      <c r="G83" s="952"/>
      <c r="H83" s="952"/>
      <c r="I83" s="952"/>
      <c r="J83" s="952"/>
      <c r="K83" s="952"/>
      <c r="L83" s="952"/>
      <c r="M83" s="626"/>
      <c r="N83" s="410"/>
      <c r="O83" s="409" t="str">
        <f t="shared" si="6"/>
        <v/>
      </c>
      <c r="P83" s="411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90"/>
      <c r="C84" s="190"/>
      <c r="D84" s="952"/>
      <c r="E84" s="952"/>
      <c r="F84" s="952"/>
      <c r="G84" s="952"/>
      <c r="H84" s="952"/>
      <c r="I84" s="952"/>
      <c r="J84" s="952"/>
      <c r="K84" s="952"/>
      <c r="L84" s="952"/>
      <c r="M84" s="626"/>
      <c r="N84" s="410"/>
      <c r="O84" s="409" t="str">
        <f t="shared" si="6"/>
        <v/>
      </c>
      <c r="P84" s="411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90"/>
      <c r="C85" s="190"/>
      <c r="D85" s="952"/>
      <c r="E85" s="952"/>
      <c r="F85" s="952"/>
      <c r="G85" s="952"/>
      <c r="H85" s="952"/>
      <c r="I85" s="952"/>
      <c r="J85" s="952"/>
      <c r="K85" s="952"/>
      <c r="L85" s="952"/>
      <c r="M85" s="626"/>
      <c r="N85" s="410"/>
      <c r="O85" s="409" t="str">
        <f t="shared" si="6"/>
        <v/>
      </c>
      <c r="P85" s="411" t="str">
        <f t="shared" si="7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90"/>
      <c r="C86" s="190"/>
      <c r="D86" s="952"/>
      <c r="E86" s="952"/>
      <c r="F86" s="952"/>
      <c r="G86" s="952"/>
      <c r="H86" s="952"/>
      <c r="I86" s="952"/>
      <c r="J86" s="952"/>
      <c r="K86" s="952"/>
      <c r="L86" s="952"/>
      <c r="M86" s="626"/>
      <c r="N86" s="410"/>
      <c r="O86" s="409" t="str">
        <f t="shared" si="4"/>
        <v/>
      </c>
      <c r="P86" s="411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90"/>
      <c r="C87" s="190"/>
      <c r="D87" s="952"/>
      <c r="E87" s="952"/>
      <c r="F87" s="952"/>
      <c r="G87" s="952"/>
      <c r="H87" s="952"/>
      <c r="I87" s="952"/>
      <c r="J87" s="952"/>
      <c r="K87" s="952"/>
      <c r="L87" s="952"/>
      <c r="M87" s="626"/>
      <c r="N87" s="410"/>
      <c r="O87" s="409" t="str">
        <f t="shared" si="4"/>
        <v/>
      </c>
      <c r="P87" s="411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90"/>
      <c r="C88" s="190"/>
      <c r="D88" s="952"/>
      <c r="E88" s="952"/>
      <c r="F88" s="952"/>
      <c r="G88" s="952"/>
      <c r="H88" s="952"/>
      <c r="I88" s="952"/>
      <c r="J88" s="952"/>
      <c r="K88" s="952"/>
      <c r="L88" s="952"/>
      <c r="M88" s="626"/>
      <c r="N88" s="410"/>
      <c r="O88" s="409" t="str">
        <f t="shared" si="4"/>
        <v/>
      </c>
      <c r="P88" s="411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90"/>
      <c r="C89" s="190"/>
      <c r="D89" s="952"/>
      <c r="E89" s="952"/>
      <c r="F89" s="952"/>
      <c r="G89" s="952"/>
      <c r="H89" s="952"/>
      <c r="I89" s="952"/>
      <c r="J89" s="952"/>
      <c r="K89" s="952"/>
      <c r="L89" s="952"/>
      <c r="M89" s="626"/>
      <c r="N89" s="410"/>
      <c r="O89" s="409" t="str">
        <f t="shared" si="4"/>
        <v/>
      </c>
      <c r="P89" s="411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90"/>
      <c r="C90" s="190"/>
      <c r="D90" s="952"/>
      <c r="E90" s="952"/>
      <c r="F90" s="952"/>
      <c r="G90" s="952"/>
      <c r="H90" s="952"/>
      <c r="I90" s="952"/>
      <c r="J90" s="952"/>
      <c r="K90" s="952"/>
      <c r="L90" s="952"/>
      <c r="M90" s="626"/>
      <c r="N90" s="410"/>
      <c r="O90" s="409" t="str">
        <f t="shared" si="4"/>
        <v/>
      </c>
      <c r="P90" s="411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90"/>
      <c r="C91" s="190"/>
      <c r="D91" s="952"/>
      <c r="E91" s="952"/>
      <c r="F91" s="952"/>
      <c r="G91" s="952"/>
      <c r="H91" s="952"/>
      <c r="I91" s="952"/>
      <c r="J91" s="952"/>
      <c r="K91" s="952"/>
      <c r="L91" s="952"/>
      <c r="M91" s="626"/>
      <c r="N91" s="410"/>
      <c r="O91" s="409" t="str">
        <f t="shared" si="4"/>
        <v/>
      </c>
      <c r="P91" s="411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90"/>
      <c r="C92" s="190"/>
      <c r="D92" s="952"/>
      <c r="E92" s="952"/>
      <c r="F92" s="952"/>
      <c r="G92" s="952"/>
      <c r="H92" s="952"/>
      <c r="I92" s="952"/>
      <c r="J92" s="952"/>
      <c r="K92" s="952"/>
      <c r="L92" s="952"/>
      <c r="M92" s="626"/>
      <c r="N92" s="410"/>
      <c r="O92" s="409" t="str">
        <f t="shared" si="4"/>
        <v/>
      </c>
      <c r="P92" s="411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90"/>
      <c r="C93" s="190"/>
      <c r="D93" s="952"/>
      <c r="E93" s="952"/>
      <c r="F93" s="952"/>
      <c r="G93" s="952"/>
      <c r="H93" s="952"/>
      <c r="I93" s="952"/>
      <c r="J93" s="952"/>
      <c r="K93" s="952"/>
      <c r="L93" s="952"/>
      <c r="M93" s="626"/>
      <c r="N93" s="410"/>
      <c r="O93" s="409" t="str">
        <f t="shared" si="4"/>
        <v/>
      </c>
      <c r="P93" s="411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90"/>
      <c r="C94" s="190"/>
      <c r="D94" s="952"/>
      <c r="E94" s="952"/>
      <c r="F94" s="952"/>
      <c r="G94" s="952"/>
      <c r="H94" s="952"/>
      <c r="I94" s="952"/>
      <c r="J94" s="952"/>
      <c r="K94" s="952"/>
      <c r="L94" s="952"/>
      <c r="M94" s="626"/>
      <c r="N94" s="410"/>
      <c r="O94" s="409" t="str">
        <f t="shared" si="4"/>
        <v/>
      </c>
      <c r="P94" s="411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90"/>
      <c r="C95" s="190"/>
      <c r="D95" s="952"/>
      <c r="E95" s="952"/>
      <c r="F95" s="952"/>
      <c r="G95" s="952"/>
      <c r="H95" s="952"/>
      <c r="I95" s="952"/>
      <c r="J95" s="952"/>
      <c r="K95" s="952"/>
      <c r="L95" s="952"/>
      <c r="M95" s="626"/>
      <c r="N95" s="410"/>
      <c r="O95" s="409" t="str">
        <f t="shared" si="4"/>
        <v/>
      </c>
      <c r="P95" s="411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90"/>
      <c r="C96" s="190"/>
      <c r="D96" s="952"/>
      <c r="E96" s="952"/>
      <c r="F96" s="952"/>
      <c r="G96" s="952"/>
      <c r="H96" s="952"/>
      <c r="I96" s="952"/>
      <c r="J96" s="952"/>
      <c r="K96" s="952"/>
      <c r="L96" s="952"/>
      <c r="M96" s="626"/>
      <c r="N96" s="410"/>
      <c r="O96" s="409" t="str">
        <f t="shared" si="4"/>
        <v/>
      </c>
      <c r="P96" s="411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90"/>
      <c r="C97" s="190"/>
      <c r="D97" s="952"/>
      <c r="E97" s="952"/>
      <c r="F97" s="952"/>
      <c r="G97" s="952"/>
      <c r="H97" s="952"/>
      <c r="I97" s="952"/>
      <c r="J97" s="952"/>
      <c r="K97" s="952"/>
      <c r="L97" s="952"/>
      <c r="M97" s="626"/>
      <c r="N97" s="410"/>
      <c r="O97" s="409" t="str">
        <f t="shared" si="4"/>
        <v/>
      </c>
      <c r="P97" s="411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90"/>
      <c r="C98" s="190"/>
      <c r="D98" s="952"/>
      <c r="E98" s="952"/>
      <c r="F98" s="952"/>
      <c r="G98" s="952"/>
      <c r="H98" s="952"/>
      <c r="I98" s="952"/>
      <c r="J98" s="952"/>
      <c r="K98" s="952"/>
      <c r="L98" s="952"/>
      <c r="M98" s="626"/>
      <c r="N98" s="410"/>
      <c r="O98" s="409" t="str">
        <f t="shared" si="4"/>
        <v/>
      </c>
      <c r="P98" s="411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90"/>
      <c r="C99" s="190"/>
      <c r="D99" s="952"/>
      <c r="E99" s="952"/>
      <c r="F99" s="952"/>
      <c r="G99" s="952"/>
      <c r="H99" s="952"/>
      <c r="I99" s="952"/>
      <c r="J99" s="952"/>
      <c r="K99" s="952"/>
      <c r="L99" s="952"/>
      <c r="M99" s="626"/>
      <c r="N99" s="410"/>
      <c r="O99" s="409" t="str">
        <f t="shared" si="4"/>
        <v/>
      </c>
      <c r="P99" s="411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90"/>
      <c r="C100" s="190"/>
      <c r="D100" s="952"/>
      <c r="E100" s="952"/>
      <c r="F100" s="952"/>
      <c r="G100" s="952"/>
      <c r="H100" s="952"/>
      <c r="I100" s="952"/>
      <c r="J100" s="952"/>
      <c r="K100" s="952"/>
      <c r="L100" s="952"/>
      <c r="M100" s="626"/>
      <c r="N100" s="410"/>
      <c r="O100" s="409" t="str">
        <f t="shared" si="4"/>
        <v/>
      </c>
      <c r="P100" s="411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90"/>
      <c r="C101" s="190"/>
      <c r="D101" s="952"/>
      <c r="E101" s="952"/>
      <c r="F101" s="952"/>
      <c r="G101" s="952"/>
      <c r="H101" s="952"/>
      <c r="I101" s="952"/>
      <c r="J101" s="952"/>
      <c r="K101" s="952"/>
      <c r="L101" s="952"/>
      <c r="M101" s="626"/>
      <c r="N101" s="410"/>
      <c r="O101" s="409" t="str">
        <f t="shared" si="4"/>
        <v/>
      </c>
      <c r="P101" s="411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90"/>
      <c r="C102" s="190"/>
      <c r="D102" s="952"/>
      <c r="E102" s="952"/>
      <c r="F102" s="952"/>
      <c r="G102" s="952"/>
      <c r="H102" s="952"/>
      <c r="I102" s="952"/>
      <c r="J102" s="952"/>
      <c r="K102" s="952"/>
      <c r="L102" s="952"/>
      <c r="M102" s="626"/>
      <c r="N102" s="410"/>
      <c r="O102" s="409" t="str">
        <f t="shared" si="4"/>
        <v/>
      </c>
      <c r="P102" s="411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90"/>
      <c r="C103" s="190"/>
      <c r="D103" s="952"/>
      <c r="E103" s="952"/>
      <c r="F103" s="952"/>
      <c r="G103" s="952"/>
      <c r="H103" s="952"/>
      <c r="I103" s="952"/>
      <c r="J103" s="952"/>
      <c r="K103" s="952"/>
      <c r="L103" s="952"/>
      <c r="M103" s="626"/>
      <c r="N103" s="410"/>
      <c r="O103" s="409" t="str">
        <f t="shared" si="4"/>
        <v/>
      </c>
      <c r="P103" s="411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3" customFormat="1" ht="23.65" customHeight="1">
      <c r="A104" s="271"/>
      <c r="B104" s="190"/>
      <c r="C104" s="190"/>
      <c r="D104" s="952"/>
      <c r="E104" s="952"/>
      <c r="F104" s="952"/>
      <c r="G104" s="952"/>
      <c r="H104" s="952"/>
      <c r="I104" s="952"/>
      <c r="J104" s="952"/>
      <c r="K104" s="952"/>
      <c r="L104" s="952"/>
      <c r="M104" s="626"/>
      <c r="N104" s="410"/>
      <c r="O104" s="409" t="str">
        <f t="shared" si="4"/>
        <v/>
      </c>
      <c r="P104" s="411" t="str">
        <f t="shared" si="5"/>
        <v/>
      </c>
      <c r="Q104" s="53"/>
      <c r="R104" s="473"/>
      <c r="S104" s="37"/>
      <c r="T104" s="37"/>
      <c r="U104" s="37"/>
      <c r="V104" s="37"/>
      <c r="W104" s="37"/>
      <c r="X104" s="37"/>
    </row>
    <row r="105" spans="1:24" s="46" customFormat="1" ht="6" customHeight="1">
      <c r="A105" s="497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/>
      <c r="P105" s="316"/>
      <c r="Q105" s="1"/>
      <c r="R105" s="508"/>
      <c r="S105" s="38"/>
      <c r="T105" s="38"/>
      <c r="U105" s="38"/>
      <c r="V105" s="38"/>
      <c r="W105" s="38"/>
      <c r="X105" s="38"/>
    </row>
    <row r="106" spans="1:24" s="42" customFormat="1" ht="21" customHeight="1">
      <c r="A106" s="504"/>
      <c r="B106" s="954" t="s">
        <v>103</v>
      </c>
      <c r="C106" s="954"/>
      <c r="D106" s="954"/>
      <c r="E106" s="954"/>
      <c r="F106" s="954"/>
      <c r="G106" s="954"/>
      <c r="H106" s="954"/>
      <c r="I106" s="954"/>
      <c r="J106" s="954"/>
      <c r="K106" s="954"/>
      <c r="L106" s="954"/>
      <c r="M106" s="954"/>
      <c r="N106" s="954"/>
      <c r="O106" s="954"/>
      <c r="P106" s="954"/>
      <c r="Q106" s="954"/>
      <c r="R106" s="522"/>
      <c r="S106" s="41"/>
      <c r="T106" s="41"/>
      <c r="U106" s="41"/>
      <c r="V106" s="41"/>
      <c r="W106" s="41"/>
      <c r="X106" s="41"/>
    </row>
    <row r="107" spans="1:24" s="43" customFormat="1" ht="12.75" customHeight="1">
      <c r="A107" s="497"/>
      <c r="B107" s="31" t="str">
        <f>'1-MPN'!$B$65</f>
        <v>FAPESP,  MAIO DE 2013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>
        <v>2</v>
      </c>
      <c r="R107" s="507"/>
      <c r="S107" s="37"/>
      <c r="T107" s="37"/>
      <c r="U107" s="37"/>
      <c r="V107" s="37"/>
      <c r="W107" s="37"/>
      <c r="X107" s="37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2.75" customHeight="1">
      <c r="A160" s="263"/>
      <c r="B160" s="74"/>
      <c r="C160" s="74"/>
      <c r="D160" s="74"/>
      <c r="J160" s="74"/>
      <c r="R160" s="263"/>
    </row>
    <row r="161" spans="1:246" s="58" customFormat="1" ht="16.5" customHeight="1">
      <c r="A161" s="263"/>
      <c r="B161" s="227" t="s">
        <v>148</v>
      </c>
      <c r="C161" s="74"/>
      <c r="D161" s="74"/>
      <c r="J161" s="74"/>
      <c r="R161" s="263"/>
    </row>
    <row r="162" spans="1:246" ht="16.5" customHeight="1">
      <c r="B162" s="227" t="s">
        <v>149</v>
      </c>
    </row>
    <row r="163" spans="1:246" s="178" customFormat="1" ht="14.25" customHeight="1">
      <c r="A163" s="534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5"/>
      <c r="N163" s="25"/>
      <c r="O163" s="25"/>
      <c r="P163" s="315"/>
      <c r="Q163" s="25"/>
      <c r="R163" s="534"/>
    </row>
    <row r="164" spans="1:246" s="178" customFormat="1" ht="14.25" customHeight="1">
      <c r="A164" s="534"/>
      <c r="B164" s="132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5"/>
      <c r="N164" s="25"/>
      <c r="O164" s="25"/>
      <c r="P164" s="315"/>
      <c r="Q164" s="25"/>
      <c r="R164" s="534"/>
    </row>
    <row r="165" spans="1:246" s="178" customFormat="1" ht="14.25" customHeight="1">
      <c r="A165" s="534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315"/>
      <c r="N165" s="25"/>
      <c r="O165" s="25"/>
      <c r="P165" s="315"/>
      <c r="Q165" s="25"/>
      <c r="R165" s="534"/>
    </row>
    <row r="166" spans="1:246" s="178" customFormat="1" ht="18.75" customHeight="1">
      <c r="A166" s="534"/>
      <c r="B166" s="322" t="s">
        <v>166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2"/>
      <c r="P166" s="322"/>
      <c r="Q166" s="322"/>
      <c r="R166" s="533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IH166" s="179"/>
      <c r="II166" s="179"/>
      <c r="IJ166" s="179"/>
      <c r="IK166" s="179"/>
      <c r="IL166" s="179"/>
    </row>
    <row r="167" spans="1:246" s="178" customFormat="1" ht="18.75" customHeight="1">
      <c r="A167" s="534"/>
      <c r="B167" s="318" t="s">
        <v>173</v>
      </c>
      <c r="R167" s="533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IH167" s="179"/>
      <c r="II167" s="179"/>
      <c r="IJ167" s="179"/>
      <c r="IK167" s="179"/>
      <c r="IL167" s="179"/>
    </row>
    <row r="168" spans="1:246" s="178" customFormat="1" ht="8.25" customHeight="1">
      <c r="A168" s="534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314"/>
      <c r="N168" s="48"/>
      <c r="O168" s="48"/>
      <c r="P168" s="314"/>
      <c r="Q168" s="48"/>
      <c r="R168" s="533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IH168" s="179"/>
      <c r="II168" s="179"/>
      <c r="IJ168" s="179"/>
      <c r="IK168" s="179"/>
      <c r="IL168" s="179"/>
    </row>
    <row r="169" spans="1:246" s="178" customFormat="1" ht="18" customHeight="1">
      <c r="A169" s="534"/>
      <c r="B169" s="962" t="s">
        <v>146</v>
      </c>
      <c r="C169" s="963"/>
      <c r="D169" s="963"/>
      <c r="E169" s="963"/>
      <c r="F169" s="963"/>
      <c r="G169" s="963"/>
      <c r="H169" s="963"/>
      <c r="I169" s="963"/>
      <c r="J169" s="963"/>
      <c r="K169" s="963"/>
      <c r="L169" s="963"/>
      <c r="M169" s="963"/>
      <c r="N169" s="963"/>
      <c r="O169" s="963"/>
      <c r="P169" s="963"/>
      <c r="Q169" s="964"/>
      <c r="R169" s="533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8" customFormat="1" ht="9.75" customHeight="1">
      <c r="A170" s="534"/>
      <c r="B170" s="25"/>
      <c r="C170" s="25"/>
      <c r="D170" s="25"/>
      <c r="E170" s="25"/>
      <c r="F170" s="25"/>
      <c r="G170" s="25"/>
      <c r="H170" s="25"/>
      <c r="I170" s="25"/>
      <c r="J170" s="25"/>
      <c r="K170" s="180"/>
      <c r="L170" s="180"/>
      <c r="M170" s="180"/>
      <c r="N170" s="180"/>
      <c r="O170" s="180"/>
      <c r="P170" s="180"/>
      <c r="Q170" s="180"/>
      <c r="R170" s="540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</row>
    <row r="171" spans="1:246" s="178" customFormat="1" ht="16.5" customHeight="1">
      <c r="A171" s="534"/>
      <c r="B171" s="164" t="s">
        <v>116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5"/>
      <c r="N171" s="25"/>
      <c r="O171" s="25"/>
      <c r="P171" s="315"/>
      <c r="Q171" s="25"/>
      <c r="R171" s="534"/>
    </row>
    <row r="172" spans="1:246" s="178" customFormat="1" ht="16.5" customHeight="1">
      <c r="A172" s="534"/>
      <c r="B172" s="164" t="s">
        <v>234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5"/>
      <c r="N172" s="25"/>
      <c r="O172" s="25"/>
      <c r="P172" s="315"/>
      <c r="Q172" s="25"/>
      <c r="R172" s="534"/>
    </row>
    <row r="173" spans="1:246" s="178" customFormat="1" ht="16.5" customHeight="1">
      <c r="A173" s="534"/>
      <c r="B173" s="164" t="s">
        <v>242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5"/>
      <c r="N173" s="25"/>
      <c r="O173" s="25"/>
      <c r="P173" s="315"/>
      <c r="Q173" s="25"/>
      <c r="R173" s="534"/>
    </row>
    <row r="174" spans="1:246" s="178" customFormat="1" ht="16.5" customHeight="1">
      <c r="A174" s="534"/>
      <c r="B174" s="164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5"/>
      <c r="N174" s="25"/>
      <c r="O174" s="25"/>
      <c r="P174" s="315"/>
      <c r="Q174" s="25"/>
      <c r="R174" s="534"/>
    </row>
    <row r="175" spans="1:246" s="178" customFormat="1" ht="16.5" customHeight="1">
      <c r="A175" s="534"/>
      <c r="B175" s="164" t="s">
        <v>243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315"/>
      <c r="N175" s="25"/>
      <c r="O175" s="25"/>
      <c r="P175" s="315"/>
      <c r="Q175" s="25"/>
      <c r="R175" s="534"/>
    </row>
    <row r="176" spans="1:246" s="178" customFormat="1" ht="16.5" customHeight="1">
      <c r="A176" s="534"/>
      <c r="B176" s="164" t="s">
        <v>237</v>
      </c>
      <c r="C176" s="3"/>
      <c r="D176" s="3"/>
      <c r="E176" s="426"/>
      <c r="F176" s="426"/>
      <c r="G176" s="426"/>
      <c r="H176" s="426"/>
      <c r="I176" s="426"/>
      <c r="J176" s="3"/>
      <c r="K176" s="426"/>
      <c r="L176" s="426"/>
      <c r="M176" s="426"/>
      <c r="N176" s="426"/>
      <c r="O176" s="426"/>
      <c r="P176" s="426"/>
      <c r="Q176" s="426"/>
      <c r="R176" s="534"/>
    </row>
    <row r="177" spans="1:246" s="178" customFormat="1" ht="16.5" customHeight="1">
      <c r="A177" s="534"/>
      <c r="B177" s="164" t="s">
        <v>245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5"/>
      <c r="N177" s="25"/>
      <c r="O177" s="25"/>
      <c r="P177" s="315"/>
      <c r="Q177" s="25"/>
      <c r="R177" s="534"/>
    </row>
    <row r="178" spans="1:246" s="178" customFormat="1" ht="16.5" customHeight="1">
      <c r="A178" s="534"/>
      <c r="B178" s="164" t="s">
        <v>244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315"/>
      <c r="N178" s="25"/>
      <c r="O178" s="25"/>
      <c r="P178" s="315"/>
      <c r="Q178" s="25"/>
      <c r="R178" s="534"/>
    </row>
    <row r="179" spans="1:246" s="178" customFormat="1" ht="16.5" customHeight="1">
      <c r="A179" s="534"/>
      <c r="B179" s="164" t="s">
        <v>240</v>
      </c>
      <c r="C179" s="3"/>
      <c r="D179" s="3"/>
      <c r="E179" s="426"/>
      <c r="F179" s="426"/>
      <c r="G179" s="426"/>
      <c r="H179" s="426"/>
      <c r="I179" s="426"/>
      <c r="J179" s="3"/>
      <c r="K179" s="426"/>
      <c r="L179" s="426"/>
      <c r="M179" s="426"/>
      <c r="N179" s="426"/>
      <c r="O179" s="426"/>
      <c r="P179" s="426"/>
      <c r="Q179" s="426"/>
      <c r="R179" s="534"/>
    </row>
    <row r="180" spans="1:246" s="178" customFormat="1">
      <c r="A180" s="534"/>
      <c r="B180" s="109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5"/>
      <c r="N180" s="25"/>
      <c r="O180" s="25"/>
      <c r="P180" s="315"/>
      <c r="Q180" s="25"/>
      <c r="R180" s="534"/>
    </row>
    <row r="181" spans="1:246" s="178" customFormat="1">
      <c r="A181" s="534"/>
      <c r="B181" s="159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5"/>
      <c r="N181" s="25"/>
      <c r="O181" s="25"/>
      <c r="P181" s="315"/>
      <c r="Q181" s="25"/>
      <c r="R181" s="534"/>
    </row>
    <row r="182" spans="1:246" s="178" customFormat="1" ht="18.75" customHeight="1">
      <c r="A182" s="534"/>
      <c r="B182" s="109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5"/>
      <c r="N182" s="25"/>
      <c r="O182" s="25"/>
      <c r="P182" s="315"/>
      <c r="Q182" s="25"/>
      <c r="R182" s="534"/>
    </row>
    <row r="183" spans="1:246" s="178" customFormat="1" ht="14.25" customHeight="1">
      <c r="A183" s="534"/>
      <c r="B183" s="164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5"/>
      <c r="N183" s="25"/>
      <c r="O183" s="25"/>
      <c r="P183" s="315"/>
      <c r="Q183" s="25"/>
      <c r="R183" s="534"/>
    </row>
    <row r="184" spans="1:246" s="178" customFormat="1" ht="18.75" customHeight="1">
      <c r="A184" s="534"/>
      <c r="B184" s="109" t="s">
        <v>123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5"/>
      <c r="N184" s="25"/>
      <c r="O184" s="25"/>
      <c r="P184" s="315"/>
      <c r="Q184" s="25"/>
      <c r="R184" s="534"/>
    </row>
    <row r="185" spans="1:246" s="178" customFormat="1" ht="16.5" customHeight="1">
      <c r="A185" s="534"/>
      <c r="B185" s="109" t="s">
        <v>120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315"/>
      <c r="N185" s="25"/>
      <c r="O185" s="25"/>
      <c r="P185" s="315"/>
      <c r="Q185" s="25"/>
      <c r="R185" s="534"/>
    </row>
    <row r="186" spans="1:246" s="178" customFormat="1" ht="20.25" customHeight="1">
      <c r="A186" s="534"/>
      <c r="B186" s="159" t="s">
        <v>111</v>
      </c>
      <c r="C186" s="25"/>
      <c r="D186" s="25"/>
      <c r="E186" s="180"/>
      <c r="F186" s="180"/>
      <c r="G186" s="180"/>
      <c r="H186" s="180"/>
      <c r="I186" s="180"/>
      <c r="J186" s="25"/>
      <c r="K186" s="180"/>
      <c r="L186" s="180"/>
      <c r="M186" s="180"/>
      <c r="N186" s="180"/>
      <c r="O186" s="180"/>
      <c r="P186" s="180"/>
      <c r="Q186" s="180"/>
      <c r="R186" s="540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1"/>
      <c r="ES186" s="181"/>
      <c r="ET186" s="181"/>
      <c r="EU186" s="181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1"/>
      <c r="FG186" s="181"/>
      <c r="FH186" s="181"/>
      <c r="FI186" s="181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1"/>
      <c r="FU186" s="181"/>
      <c r="FV186" s="181"/>
      <c r="FW186" s="181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1"/>
      <c r="GI186" s="181"/>
      <c r="GJ186" s="181"/>
      <c r="GK186" s="181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1"/>
      <c r="GW186" s="181"/>
      <c r="GX186" s="181"/>
      <c r="GY186" s="181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1"/>
      <c r="HK186" s="181"/>
      <c r="HL186" s="181"/>
      <c r="HM186" s="181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1"/>
      <c r="HY186" s="181"/>
      <c r="HZ186" s="181"/>
      <c r="IA186" s="181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1"/>
    </row>
    <row r="187" spans="1:246" s="40" customFormat="1" ht="4.5" customHeight="1">
      <c r="A187" s="47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</row>
    <row r="188" spans="1:246" s="445" customFormat="1" ht="42.75" customHeight="1">
      <c r="A188" s="541"/>
      <c r="B188" s="694" t="s">
        <v>1</v>
      </c>
      <c r="C188" s="694"/>
      <c r="D188" s="420" t="s">
        <v>7</v>
      </c>
      <c r="E188" s="739" t="s">
        <v>8</v>
      </c>
      <c r="F188" s="740"/>
      <c r="G188" s="740"/>
      <c r="H188" s="740"/>
      <c r="I188" s="740"/>
      <c r="J188" s="740"/>
      <c r="K188" s="740"/>
      <c r="L188" s="741"/>
      <c r="M188" s="421" t="s">
        <v>206</v>
      </c>
      <c r="N188" s="421" t="s">
        <v>3</v>
      </c>
      <c r="O188" s="420" t="s">
        <v>167</v>
      </c>
      <c r="P188" s="420" t="s">
        <v>169</v>
      </c>
      <c r="Q188" s="420" t="s">
        <v>2</v>
      </c>
      <c r="R188" s="541"/>
    </row>
    <row r="189" spans="1:246" s="183" customFormat="1" ht="22.5" customHeight="1">
      <c r="A189" s="542"/>
      <c r="B189" s="956">
        <v>1</v>
      </c>
      <c r="C189" s="956"/>
      <c r="D189" s="169">
        <v>3</v>
      </c>
      <c r="E189" s="867" t="s">
        <v>121</v>
      </c>
      <c r="F189" s="868"/>
      <c r="G189" s="868"/>
      <c r="H189" s="868"/>
      <c r="I189" s="868"/>
      <c r="J189" s="868"/>
      <c r="K189" s="868"/>
      <c r="L189" s="869"/>
      <c r="M189" s="428" t="s">
        <v>170</v>
      </c>
      <c r="N189" s="323">
        <v>200</v>
      </c>
      <c r="O189" s="444">
        <f>N189*D189</f>
        <v>600</v>
      </c>
      <c r="P189" s="444"/>
      <c r="Q189" s="53"/>
      <c r="R189" s="542"/>
      <c r="IE189" s="184" t="e">
        <f>#REF!</f>
        <v>#REF!</v>
      </c>
      <c r="IF189" s="185" t="e">
        <f>IF(IE189&lt;&gt;0,IE189,"")</f>
        <v>#REF!</v>
      </c>
    </row>
    <row r="190" spans="1:246" s="183" customFormat="1" ht="22.5" customHeight="1">
      <c r="A190" s="542"/>
      <c r="B190" s="956">
        <v>2</v>
      </c>
      <c r="C190" s="956"/>
      <c r="D190" s="169">
        <v>2</v>
      </c>
      <c r="E190" s="443" t="s">
        <v>122</v>
      </c>
      <c r="F190" s="226"/>
      <c r="G190" s="443"/>
      <c r="H190" s="443"/>
      <c r="I190" s="443"/>
      <c r="J190" s="443"/>
      <c r="K190" s="443"/>
      <c r="L190" s="443"/>
      <c r="M190" s="428" t="s">
        <v>170</v>
      </c>
      <c r="N190" s="323">
        <v>200</v>
      </c>
      <c r="O190" s="444">
        <f>N190*D190</f>
        <v>400</v>
      </c>
      <c r="P190" s="444"/>
      <c r="Q190" s="53"/>
      <c r="R190" s="542"/>
      <c r="IE190" s="184" t="e">
        <f>#REF!</f>
        <v>#REF!</v>
      </c>
      <c r="IF190" s="185" t="e">
        <f>IF(IE190&lt;&gt;0,IE190,"")</f>
        <v>#REF!</v>
      </c>
    </row>
    <row r="191" spans="1:246" s="183" customFormat="1" ht="22.5" customHeight="1">
      <c r="A191" s="542"/>
      <c r="B191" s="956">
        <v>3</v>
      </c>
      <c r="C191" s="956"/>
      <c r="D191" s="169">
        <v>2</v>
      </c>
      <c r="E191" s="867" t="s">
        <v>172</v>
      </c>
      <c r="F191" s="868"/>
      <c r="G191" s="868"/>
      <c r="H191" s="868"/>
      <c r="I191" s="868"/>
      <c r="J191" s="868"/>
      <c r="K191" s="868"/>
      <c r="L191" s="869"/>
      <c r="M191" s="428" t="s">
        <v>246</v>
      </c>
      <c r="N191" s="323">
        <v>350</v>
      </c>
      <c r="O191" s="208"/>
      <c r="P191" s="411">
        <v>700</v>
      </c>
      <c r="Q191" s="53"/>
      <c r="R191" s="542"/>
      <c r="IE191" s="184"/>
      <c r="IF191" s="185"/>
    </row>
    <row r="192" spans="1:246" s="172" customFormat="1" ht="17.25" customHeight="1">
      <c r="A192" s="477"/>
      <c r="B192" s="319"/>
      <c r="C192" s="320"/>
      <c r="D192" s="320"/>
      <c r="E192" s="320"/>
      <c r="F192" s="320"/>
      <c r="G192" s="320"/>
      <c r="H192" s="320"/>
      <c r="I192" s="320"/>
      <c r="J192" s="320"/>
      <c r="K192" s="320"/>
      <c r="L192" s="321"/>
      <c r="M192" s="319"/>
      <c r="N192" s="320"/>
      <c r="O192" s="320"/>
      <c r="P192" s="313"/>
      <c r="Q192" s="53"/>
      <c r="R192" s="543"/>
      <c r="S192" s="182"/>
      <c r="T192" s="182"/>
      <c r="U192" s="182"/>
    </row>
    <row r="193" spans="1:24" s="46" customFormat="1" ht="6" customHeight="1">
      <c r="A193" s="497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348"/>
      <c r="P193" s="348"/>
      <c r="Q193" s="1"/>
      <c r="R193" s="508"/>
      <c r="S193" s="38"/>
      <c r="T193" s="38"/>
      <c r="U193" s="38"/>
      <c r="V193" s="38"/>
      <c r="W193" s="38"/>
      <c r="X193" s="38"/>
    </row>
    <row r="194" spans="1:24" s="42" customFormat="1" ht="21" customHeight="1">
      <c r="A194" s="504"/>
      <c r="B194" s="954" t="s">
        <v>103</v>
      </c>
      <c r="C194" s="954"/>
      <c r="D194" s="954"/>
      <c r="E194" s="954"/>
      <c r="F194" s="954"/>
      <c r="G194" s="954"/>
      <c r="H194" s="954"/>
      <c r="I194" s="954"/>
      <c r="J194" s="954"/>
      <c r="K194" s="954"/>
      <c r="L194" s="954"/>
      <c r="M194" s="954"/>
      <c r="N194" s="954"/>
      <c r="O194" s="954"/>
      <c r="P194" s="954"/>
      <c r="Q194" s="954"/>
      <c r="R194" s="522"/>
      <c r="S194" s="41"/>
      <c r="T194" s="41"/>
      <c r="U194" s="41"/>
      <c r="V194" s="41"/>
      <c r="W194" s="41"/>
      <c r="X194" s="41"/>
    </row>
    <row r="195" spans="1:24" s="43" customFormat="1" ht="12.75" customHeight="1">
      <c r="A195" s="497"/>
      <c r="B195" s="31" t="str">
        <f>'1-MPN'!$B$65</f>
        <v>FAPESP,  MAIO DE 2013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>
        <v>2</v>
      </c>
      <c r="R195" s="507"/>
      <c r="S195" s="37"/>
      <c r="T195" s="37"/>
      <c r="U195" s="37"/>
      <c r="V195" s="37"/>
      <c r="W195" s="37"/>
      <c r="X195" s="37"/>
    </row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</sheetData>
  <sheetProtection password="CFE7" sheet="1" objects="1" scenarios="1"/>
  <mergeCells count="106">
    <mergeCell ref="B194:Q194"/>
    <mergeCell ref="D24:L24"/>
    <mergeCell ref="D26:L26"/>
    <mergeCell ref="D18:L18"/>
    <mergeCell ref="D19:L19"/>
    <mergeCell ref="D20:L20"/>
    <mergeCell ref="D21:L21"/>
    <mergeCell ref="D34:L34"/>
    <mergeCell ref="D50:L50"/>
    <mergeCell ref="D52:L52"/>
    <mergeCell ref="D51:L51"/>
    <mergeCell ref="D29:L29"/>
    <mergeCell ref="D30:L30"/>
    <mergeCell ref="B190:C190"/>
    <mergeCell ref="D31:L31"/>
    <mergeCell ref="D65:L65"/>
    <mergeCell ref="D66:L66"/>
    <mergeCell ref="D67:L67"/>
    <mergeCell ref="D68:L68"/>
    <mergeCell ref="D87:L87"/>
    <mergeCell ref="B188:C188"/>
    <mergeCell ref="B189:C189"/>
    <mergeCell ref="D70:L70"/>
    <mergeCell ref="D69:L69"/>
    <mergeCell ref="O2:Q2"/>
    <mergeCell ref="D17:L17"/>
    <mergeCell ref="D33:L33"/>
    <mergeCell ref="D54:L54"/>
    <mergeCell ref="D55:L55"/>
    <mergeCell ref="D64:L64"/>
    <mergeCell ref="D56:L56"/>
    <mergeCell ref="D32:L32"/>
    <mergeCell ref="D16:L16"/>
    <mergeCell ref="D22:L22"/>
    <mergeCell ref="D23:L23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H13:J13"/>
    <mergeCell ref="D13:F13"/>
    <mergeCell ref="D58:L58"/>
    <mergeCell ref="D91:L91"/>
    <mergeCell ref="D86:L86"/>
    <mergeCell ref="D88:L88"/>
    <mergeCell ref="D75:L75"/>
    <mergeCell ref="D76:L76"/>
    <mergeCell ref="D77:L77"/>
    <mergeCell ref="D74:L74"/>
    <mergeCell ref="D57:L57"/>
    <mergeCell ref="D71:L71"/>
    <mergeCell ref="B60:Q60"/>
    <mergeCell ref="D53:L53"/>
    <mergeCell ref="B11:C11"/>
    <mergeCell ref="D11:F11"/>
    <mergeCell ref="K13:M13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5:L45"/>
    <mergeCell ref="D46:L46"/>
    <mergeCell ref="D47:L47"/>
    <mergeCell ref="D48:L48"/>
    <mergeCell ref="D49:L49"/>
    <mergeCell ref="D101:L101"/>
    <mergeCell ref="D89:L89"/>
    <mergeCell ref="D90:L90"/>
    <mergeCell ref="B13:C13"/>
    <mergeCell ref="D15:L15"/>
    <mergeCell ref="D27:L27"/>
    <mergeCell ref="D28:L28"/>
    <mergeCell ref="D25:L25"/>
    <mergeCell ref="F9:Q9"/>
    <mergeCell ref="D72:L72"/>
    <mergeCell ref="D73:L73"/>
    <mergeCell ref="E191:L191"/>
    <mergeCell ref="E188:L188"/>
    <mergeCell ref="E189:L189"/>
    <mergeCell ref="D99:L99"/>
    <mergeCell ref="D93:L93"/>
    <mergeCell ref="D94:L94"/>
    <mergeCell ref="D92:L92"/>
    <mergeCell ref="D78:L78"/>
    <mergeCell ref="D79:L79"/>
    <mergeCell ref="D80:L80"/>
    <mergeCell ref="D81:L81"/>
    <mergeCell ref="D82:L82"/>
    <mergeCell ref="D83:L83"/>
    <mergeCell ref="D84:L84"/>
    <mergeCell ref="D85:L85"/>
    <mergeCell ref="B169:Q169"/>
    <mergeCell ref="B191:C191"/>
    <mergeCell ref="B9:E9"/>
    <mergeCell ref="D63:L63"/>
    <mergeCell ref="B106:Q106"/>
  </mergeCells>
  <conditionalFormatting sqref="P191 O64:P104 D13 K13 O16:P58">
    <cfRule type="cellIs" dxfId="14" priority="55" stopIfTrue="1" operator="equal">
      <formula>""</formula>
    </cfRule>
  </conditionalFormatting>
  <conditionalFormatting sqref="B64:C104 B16:C58">
    <cfRule type="cellIs" dxfId="13" priority="54" stopIfTrue="1" operator="equal">
      <formula>0</formula>
    </cfRule>
  </conditionalFormatting>
  <conditionalFormatting sqref="M189:M191 E23:L58 E16:L21 D16:D58 D52:L52 M16:N58 D64:N104">
    <cfRule type="cellIs" dxfId="12" priority="53" stopIfTrue="1" operator="equal">
      <formula>0</formula>
    </cfRule>
  </conditionalFormatting>
  <conditionalFormatting sqref="F9 D11:F11">
    <cfRule type="cellIs" dxfId="11" priority="16" stopIfTrue="1" operator="equal">
      <formula>""</formula>
    </cfRule>
  </conditionalFormatting>
  <conditionalFormatting sqref="D11:F11">
    <cfRule type="cellIs" dxfId="10" priority="5" stopIfTrue="1" operator="equal">
      <formula>""</formula>
    </cfRule>
  </conditionalFormatting>
  <conditionalFormatting sqref="D11 F9:Q9 S9">
    <cfRule type="cellIs" dxfId="9" priority="4" stopIfTrue="1" operator="equal">
      <formula>""</formula>
    </cfRule>
  </conditionalFormatting>
  <dataValidations xWindow="736" yWindow="318" count="7">
    <dataValidation type="list" allowBlank="1" showInputMessage="1" showErrorMessage="1" sqref="M189:M191">
      <formula1>$S$15:$S$15</formula1>
    </dataValidation>
    <dataValidation type="decimal" allowBlank="1" showInputMessage="1" showErrorMessage="1" errorTitle="ATENÇÃO!" error="Esse campo só aceita NÚMEROS." sqref="N16:N58 N64:N104">
      <formula1>0.1</formula1>
      <formula2>99999999999.9999</formula2>
    </dataValidation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allowBlank="1" showErrorMessage="1" sqref="A15:A61 A193:A195 A63:A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list" allowBlank="1" showInputMessage="1" showErrorMessage="1" sqref="M16:M58 M64:M104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79"/>
  <sheetViews>
    <sheetView showGridLines="0" showRowColHeaders="0" zoomScaleNormal="100" workbookViewId="0">
      <selection activeCell="E14" sqref="E14"/>
    </sheetView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2.28515625" style="58" customWidth="1"/>
    <col min="6" max="6" width="13.28515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3.285156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6" s="57" customFormat="1" ht="8.25" customHeight="1">
      <c r="A1" s="663"/>
      <c r="B1" s="74"/>
      <c r="G1" s="74"/>
      <c r="H1" s="74"/>
      <c r="M1" s="257"/>
    </row>
    <row r="2" spans="1:236" s="57" customFormat="1" ht="12.75" customHeight="1">
      <c r="A2" s="500"/>
      <c r="B2" s="74"/>
      <c r="G2" s="74"/>
      <c r="H2" s="74"/>
      <c r="M2" s="257"/>
    </row>
    <row r="3" spans="1:236" s="57" customFormat="1" ht="12.75" customHeight="1">
      <c r="A3" s="500"/>
      <c r="B3" s="74"/>
      <c r="G3" s="74"/>
      <c r="H3" s="74"/>
      <c r="M3" s="257"/>
    </row>
    <row r="4" spans="1:236" s="57" customFormat="1" ht="12.75" customHeight="1">
      <c r="A4" s="500"/>
      <c r="B4" s="74"/>
      <c r="G4" s="74"/>
      <c r="H4" s="74"/>
      <c r="M4" s="257"/>
    </row>
    <row r="5" spans="1:236" s="57" customFormat="1" ht="12.75" customHeight="1">
      <c r="A5" s="500"/>
      <c r="B5" s="74"/>
      <c r="G5" s="74"/>
      <c r="H5" s="74"/>
      <c r="M5" s="257"/>
    </row>
    <row r="6" spans="1:236" s="57" customFormat="1" ht="24.75" customHeight="1">
      <c r="A6" s="500"/>
      <c r="B6" s="970" t="s">
        <v>288</v>
      </c>
      <c r="C6" s="970"/>
      <c r="D6" s="970"/>
      <c r="E6" s="970"/>
      <c r="F6" s="970"/>
      <c r="G6" s="970"/>
      <c r="H6" s="970"/>
      <c r="I6" s="970"/>
      <c r="J6" s="970"/>
      <c r="K6" s="970"/>
      <c r="L6" s="970"/>
    </row>
    <row r="7" spans="1:236" s="57" customFormat="1" ht="34.5" customHeight="1">
      <c r="A7" s="500"/>
      <c r="B7" s="969" t="s">
        <v>287</v>
      </c>
      <c r="C7" s="969"/>
      <c r="D7" s="969"/>
      <c r="E7" s="969"/>
      <c r="F7" s="969"/>
      <c r="G7" s="969"/>
      <c r="H7" s="969"/>
      <c r="I7" s="969"/>
      <c r="J7" s="969"/>
      <c r="K7" s="969"/>
      <c r="L7" s="969"/>
    </row>
    <row r="8" spans="1:236" s="653" customFormat="1" ht="33" customHeight="1">
      <c r="A8" s="484"/>
      <c r="B8" s="661"/>
      <c r="C8" s="655"/>
      <c r="D8" s="655"/>
      <c r="E8" s="656"/>
      <c r="F8" s="656"/>
      <c r="G8" s="656"/>
      <c r="H8" s="656"/>
      <c r="I8" s="662" t="s">
        <v>289</v>
      </c>
      <c r="J8" s="658"/>
      <c r="K8" s="657"/>
      <c r="L8" s="656"/>
      <c r="M8" s="656"/>
      <c r="N8" s="8"/>
      <c r="O8" s="8"/>
      <c r="P8" s="8"/>
      <c r="Q8" s="8"/>
      <c r="R8" s="654"/>
      <c r="U8" s="257"/>
      <c r="W8" s="179"/>
    </row>
    <row r="9" spans="1:236" s="14" customFormat="1" ht="20.25" customHeight="1">
      <c r="A9" s="623"/>
      <c r="B9" s="608" t="s">
        <v>150</v>
      </c>
      <c r="C9" s="624"/>
      <c r="D9" s="624"/>
      <c r="E9" s="436"/>
      <c r="F9" s="436"/>
      <c r="G9" s="722"/>
      <c r="H9" s="722"/>
      <c r="I9" s="722"/>
      <c r="J9" s="722"/>
      <c r="K9" s="722"/>
      <c r="L9" s="722"/>
      <c r="M9" s="257"/>
      <c r="N9" s="57"/>
      <c r="O9" s="57"/>
      <c r="P9" s="57"/>
      <c r="Q9" s="57"/>
      <c r="R9" s="57"/>
      <c r="S9" s="57"/>
      <c r="T9" s="57"/>
    </row>
    <row r="10" spans="1:236" s="57" customFormat="1" ht="7.5" customHeight="1">
      <c r="A10" s="500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257"/>
    </row>
    <row r="11" spans="1:236" s="57" customFormat="1" ht="20.25" customHeight="1">
      <c r="A11" s="500"/>
      <c r="B11" s="437" t="s">
        <v>61</v>
      </c>
      <c r="C11" s="437"/>
      <c r="D11" s="437"/>
      <c r="E11" s="439"/>
      <c r="F11" s="723"/>
      <c r="G11" s="723"/>
      <c r="H11" s="547"/>
      <c r="J11" s="436"/>
      <c r="L11" s="436"/>
    </row>
    <row r="12" spans="1:236" s="57" customFormat="1" ht="7.5" customHeight="1">
      <c r="A12" s="500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257"/>
    </row>
    <row r="13" spans="1:236" s="57" customFormat="1" ht="19.5" customHeight="1">
      <c r="A13" s="500"/>
      <c r="B13" s="211" t="s">
        <v>143</v>
      </c>
      <c r="C13" s="210"/>
      <c r="D13" s="210"/>
      <c r="E13" s="724" t="str">
        <f>IF(SUM(K16:K46)=0,"",(SUM(K16:K46)))</f>
        <v/>
      </c>
      <c r="F13" s="724"/>
      <c r="G13" s="724"/>
      <c r="H13" s="436"/>
      <c r="K13" s="456"/>
      <c r="L13" s="456"/>
      <c r="M13" s="257"/>
    </row>
    <row r="14" spans="1:236" s="57" customFormat="1" ht="14.25" customHeight="1">
      <c r="A14" s="500"/>
      <c r="B14" s="436"/>
      <c r="C14" s="436"/>
      <c r="D14" s="436"/>
      <c r="E14" s="436"/>
      <c r="F14" s="436"/>
      <c r="G14" s="455"/>
      <c r="H14" s="436"/>
      <c r="K14" s="436"/>
      <c r="L14" s="436"/>
      <c r="M14" s="257"/>
      <c r="N14" s="209"/>
    </row>
    <row r="15" spans="1:236" s="20" customFormat="1" ht="36.75" customHeight="1">
      <c r="A15" s="504"/>
      <c r="B15" s="597" t="s">
        <v>1</v>
      </c>
      <c r="C15" s="430"/>
      <c r="D15" s="430"/>
      <c r="E15" s="622" t="s">
        <v>124</v>
      </c>
      <c r="F15" s="622" t="s">
        <v>125</v>
      </c>
      <c r="G15" s="595" t="s">
        <v>126</v>
      </c>
      <c r="H15" s="606" t="s">
        <v>138</v>
      </c>
      <c r="I15" s="598" t="s">
        <v>194</v>
      </c>
      <c r="J15" s="605" t="s">
        <v>193</v>
      </c>
      <c r="K15" s="607" t="s">
        <v>127</v>
      </c>
      <c r="L15" s="617" t="s">
        <v>2</v>
      </c>
      <c r="M15" s="495"/>
    </row>
    <row r="16" spans="1:236" ht="23.25" customHeight="1">
      <c r="A16" s="271"/>
      <c r="B16" s="118"/>
      <c r="C16" s="441"/>
      <c r="D16" s="441"/>
      <c r="E16" s="545"/>
      <c r="F16" s="118"/>
      <c r="G16" s="118"/>
      <c r="H16" s="546"/>
      <c r="I16" s="544" t="str">
        <f>IF(E16=0,"",INDEX($O$16:$O$21,MATCH(E16,$N$16:$N$21,0)))</f>
        <v/>
      </c>
      <c r="J16" s="590" t="str">
        <f t="shared" ref="J16:J46" si="0">IF(ISERROR(K16/G16/F16),"",(K16/G16/F16))</f>
        <v/>
      </c>
      <c r="K16" s="444" t="str">
        <f>IF(E16=0,"",IF(E16="TT-I",F16*I16*G16,F16*I16*G16*(H16/40)))</f>
        <v/>
      </c>
      <c r="L16" s="440"/>
      <c r="M16" s="496"/>
      <c r="N16" s="291" t="s">
        <v>129</v>
      </c>
      <c r="O16" s="666">
        <f>DADOS!C4</f>
        <v>351.9</v>
      </c>
      <c r="P16" s="146"/>
      <c r="Q16" s="659">
        <v>16</v>
      </c>
      <c r="IB16" s="60"/>
    </row>
    <row r="17" spans="1:237" ht="23.25" customHeight="1">
      <c r="A17" s="271"/>
      <c r="B17" s="32"/>
      <c r="C17" s="457"/>
      <c r="D17" s="458"/>
      <c r="E17" s="545"/>
      <c r="F17" s="118"/>
      <c r="G17" s="118"/>
      <c r="H17" s="546"/>
      <c r="I17" s="544" t="str">
        <f t="shared" ref="I17:I46" si="1">IF(E17=0,"",INDEX($O$16:$O$21,MATCH(E17,$N$16:$N$21,0)))</f>
        <v/>
      </c>
      <c r="J17" s="590" t="str">
        <f t="shared" si="0"/>
        <v/>
      </c>
      <c r="K17" s="155" t="str">
        <f t="shared" ref="K17:K43" si="2">IF(E17=0,"",IF(E17="TT-I",F17*I17*G17,F17*I17*G17*(H17/40)))</f>
        <v/>
      </c>
      <c r="L17" s="440"/>
      <c r="M17" s="496"/>
      <c r="N17" s="665" t="s">
        <v>154</v>
      </c>
      <c r="O17" s="666">
        <f>DADOS!C5</f>
        <v>703.2</v>
      </c>
      <c r="P17" s="147"/>
      <c r="Q17" s="652">
        <f>Q16+1</f>
        <v>17</v>
      </c>
      <c r="IB17" s="58" t="e">
        <f>#REF!</f>
        <v>#REF!</v>
      </c>
      <c r="IC17" s="58" t="e">
        <f>IF(IB17&lt;&gt;0,IB17,"")</f>
        <v>#REF!</v>
      </c>
    </row>
    <row r="18" spans="1:237" ht="23.25" customHeight="1">
      <c r="A18" s="271"/>
      <c r="B18" s="32"/>
      <c r="C18" s="457"/>
      <c r="D18" s="458"/>
      <c r="E18" s="545"/>
      <c r="F18" s="118"/>
      <c r="G18" s="118"/>
      <c r="H18" s="546"/>
      <c r="I18" s="544" t="str">
        <f t="shared" si="1"/>
        <v/>
      </c>
      <c r="J18" s="590" t="str">
        <f t="shared" si="0"/>
        <v/>
      </c>
      <c r="K18" s="155" t="str">
        <f t="shared" si="2"/>
        <v/>
      </c>
      <c r="L18" s="440"/>
      <c r="M18" s="496"/>
      <c r="N18" s="665" t="s">
        <v>128</v>
      </c>
      <c r="O18" s="666">
        <f>DADOS!C6</f>
        <v>984.3</v>
      </c>
      <c r="P18" s="147"/>
      <c r="Q18" s="652">
        <f t="shared" ref="Q18:Q40" si="3">Q17+1</f>
        <v>18</v>
      </c>
      <c r="IB18" s="58" t="str">
        <f>IF(IA18&lt;&gt;0,IA18,"")</f>
        <v/>
      </c>
    </row>
    <row r="19" spans="1:237" ht="23.25" customHeight="1">
      <c r="A19" s="271"/>
      <c r="B19" s="32"/>
      <c r="C19" s="457"/>
      <c r="D19" s="458"/>
      <c r="E19" s="545"/>
      <c r="F19" s="118"/>
      <c r="G19" s="118"/>
      <c r="H19" s="546"/>
      <c r="I19" s="544" t="str">
        <f t="shared" si="1"/>
        <v/>
      </c>
      <c r="J19" s="590" t="str">
        <f t="shared" si="0"/>
        <v/>
      </c>
      <c r="K19" s="155" t="str">
        <f t="shared" si="2"/>
        <v/>
      </c>
      <c r="L19" s="440"/>
      <c r="M19" s="496"/>
      <c r="N19" s="665" t="s">
        <v>290</v>
      </c>
      <c r="O19" s="666">
        <f>DADOS!C7</f>
        <v>2488.1999999999998</v>
      </c>
      <c r="Q19" s="652">
        <f t="shared" si="3"/>
        <v>19</v>
      </c>
    </row>
    <row r="20" spans="1:237" ht="23.25" customHeight="1">
      <c r="A20" s="271"/>
      <c r="B20" s="32"/>
      <c r="C20" s="457"/>
      <c r="D20" s="458"/>
      <c r="E20" s="545"/>
      <c r="F20" s="118"/>
      <c r="G20" s="118"/>
      <c r="H20" s="546"/>
      <c r="I20" s="544" t="str">
        <f t="shared" si="1"/>
        <v/>
      </c>
      <c r="J20" s="590" t="str">
        <f t="shared" ref="J20:J24" si="4">IF(ISERROR(K20/G20/F20),"",(K20/G20/F20))</f>
        <v/>
      </c>
      <c r="K20" s="155" t="str">
        <f t="shared" ref="K20:K24" si="5">IF(E20=0,"",IF(E20="TT-I",F20*I20*G20,F20*I20*G20*(H20/40)))</f>
        <v/>
      </c>
      <c r="L20" s="440"/>
      <c r="M20" s="496"/>
      <c r="N20" s="665" t="s">
        <v>291</v>
      </c>
      <c r="O20" s="666">
        <f>DADOS!C8</f>
        <v>4076.7</v>
      </c>
      <c r="P20" s="147"/>
      <c r="Q20" s="652">
        <f t="shared" si="3"/>
        <v>20</v>
      </c>
      <c r="IB20" s="58" t="str">
        <f>IF(IA20&lt;&gt;0,IA20,"")</f>
        <v/>
      </c>
    </row>
    <row r="21" spans="1:237" ht="23.25" customHeight="1">
      <c r="A21" s="271"/>
      <c r="B21" s="32"/>
      <c r="C21" s="457"/>
      <c r="D21" s="458"/>
      <c r="E21" s="545"/>
      <c r="F21" s="118"/>
      <c r="G21" s="118"/>
      <c r="H21" s="546"/>
      <c r="I21" s="544" t="str">
        <f t="shared" si="1"/>
        <v/>
      </c>
      <c r="J21" s="590" t="str">
        <f t="shared" si="4"/>
        <v/>
      </c>
      <c r="K21" s="155" t="str">
        <f t="shared" si="5"/>
        <v/>
      </c>
      <c r="L21" s="440"/>
      <c r="M21" s="496"/>
      <c r="N21" s="665" t="s">
        <v>130</v>
      </c>
      <c r="O21" s="666">
        <f>DADOS!C9</f>
        <v>5908.8</v>
      </c>
      <c r="Q21" s="652">
        <f t="shared" si="3"/>
        <v>21</v>
      </c>
    </row>
    <row r="22" spans="1:237" ht="23.25" customHeight="1">
      <c r="A22" s="271"/>
      <c r="B22" s="32"/>
      <c r="C22" s="457"/>
      <c r="D22" s="458"/>
      <c r="E22" s="545"/>
      <c r="F22" s="118"/>
      <c r="G22" s="118"/>
      <c r="H22" s="546"/>
      <c r="I22" s="544" t="str">
        <f t="shared" si="1"/>
        <v/>
      </c>
      <c r="J22" s="590" t="str">
        <f t="shared" si="4"/>
        <v/>
      </c>
      <c r="K22" s="155" t="str">
        <f t="shared" si="5"/>
        <v/>
      </c>
      <c r="L22" s="440"/>
      <c r="M22" s="496"/>
      <c r="P22" s="147"/>
      <c r="Q22" s="652">
        <f t="shared" si="3"/>
        <v>22</v>
      </c>
      <c r="IB22" s="58" t="str">
        <f>IF(IA22&lt;&gt;0,IA22,"")</f>
        <v/>
      </c>
    </row>
    <row r="23" spans="1:237" ht="23.25" customHeight="1">
      <c r="A23" s="271"/>
      <c r="B23" s="32"/>
      <c r="C23" s="457"/>
      <c r="D23" s="458"/>
      <c r="E23" s="545"/>
      <c r="F23" s="118"/>
      <c r="G23" s="118"/>
      <c r="H23" s="546"/>
      <c r="I23" s="544" t="str">
        <f t="shared" si="1"/>
        <v/>
      </c>
      <c r="J23" s="590" t="str">
        <f t="shared" si="4"/>
        <v/>
      </c>
      <c r="K23" s="155" t="str">
        <f t="shared" si="5"/>
        <v/>
      </c>
      <c r="L23" s="440"/>
      <c r="M23" s="496"/>
      <c r="Q23" s="652">
        <f t="shared" si="3"/>
        <v>23</v>
      </c>
    </row>
    <row r="24" spans="1:237" ht="23.25" customHeight="1">
      <c r="A24" s="271"/>
      <c r="B24" s="32"/>
      <c r="C24" s="457"/>
      <c r="D24" s="458"/>
      <c r="E24" s="545"/>
      <c r="F24" s="118"/>
      <c r="G24" s="118"/>
      <c r="H24" s="546"/>
      <c r="I24" s="544" t="str">
        <f t="shared" si="1"/>
        <v/>
      </c>
      <c r="J24" s="590" t="str">
        <f t="shared" si="4"/>
        <v/>
      </c>
      <c r="K24" s="155" t="str">
        <f t="shared" si="5"/>
        <v/>
      </c>
      <c r="L24" s="440"/>
      <c r="M24" s="496"/>
      <c r="Q24" s="652">
        <f t="shared" si="3"/>
        <v>24</v>
      </c>
    </row>
    <row r="25" spans="1:237" ht="23.25" customHeight="1">
      <c r="A25" s="271"/>
      <c r="B25" s="32"/>
      <c r="C25" s="457"/>
      <c r="D25" s="458"/>
      <c r="E25" s="545"/>
      <c r="F25" s="118"/>
      <c r="G25" s="118"/>
      <c r="H25" s="546"/>
      <c r="I25" s="544" t="str">
        <f t="shared" si="1"/>
        <v/>
      </c>
      <c r="J25" s="590" t="str">
        <f t="shared" si="0"/>
        <v/>
      </c>
      <c r="K25" s="155" t="str">
        <f t="shared" si="2"/>
        <v/>
      </c>
      <c r="L25" s="440"/>
      <c r="M25" s="496"/>
      <c r="N25" s="139"/>
      <c r="O25" s="284"/>
      <c r="P25" s="147"/>
      <c r="Q25" s="652">
        <f t="shared" si="3"/>
        <v>25</v>
      </c>
      <c r="IB25" s="58" t="str">
        <f>IF(IA25&lt;&gt;0,IA25,"")</f>
        <v/>
      </c>
    </row>
    <row r="26" spans="1:237" ht="23.25" customHeight="1">
      <c r="A26" s="271"/>
      <c r="B26" s="32"/>
      <c r="C26" s="457"/>
      <c r="D26" s="458"/>
      <c r="E26" s="545"/>
      <c r="F26" s="118"/>
      <c r="G26" s="118"/>
      <c r="H26" s="546"/>
      <c r="I26" s="544" t="str">
        <f t="shared" si="1"/>
        <v/>
      </c>
      <c r="J26" s="590" t="str">
        <f t="shared" si="0"/>
        <v/>
      </c>
      <c r="K26" s="155" t="str">
        <f t="shared" ref="K26:K39" si="6">IF(E26=0,"",IF(E26="TT-I",F26*I26*G26,F26*I26*G26*(H26/40)))</f>
        <v/>
      </c>
      <c r="L26" s="440"/>
      <c r="M26" s="496"/>
      <c r="N26" s="139"/>
      <c r="O26" s="139"/>
      <c r="P26" s="146"/>
      <c r="Q26" s="652">
        <f t="shared" si="3"/>
        <v>26</v>
      </c>
      <c r="IB26" s="58" t="e">
        <f>#REF!</f>
        <v>#REF!</v>
      </c>
      <c r="IC26" s="58" t="e">
        <f t="shared" ref="IC26:IC31" si="7">IF(IB26&lt;&gt;0,IB26,"")</f>
        <v>#REF!</v>
      </c>
    </row>
    <row r="27" spans="1:237" ht="23.25" customHeight="1">
      <c r="A27" s="271"/>
      <c r="B27" s="32"/>
      <c r="C27" s="457"/>
      <c r="D27" s="458"/>
      <c r="E27" s="545"/>
      <c r="F27" s="118"/>
      <c r="G27" s="118"/>
      <c r="H27" s="546"/>
      <c r="I27" s="544" t="str">
        <f t="shared" si="1"/>
        <v/>
      </c>
      <c r="J27" s="590" t="str">
        <f t="shared" si="0"/>
        <v/>
      </c>
      <c r="K27" s="155" t="str">
        <f t="shared" si="6"/>
        <v/>
      </c>
      <c r="L27" s="440"/>
      <c r="M27" s="496"/>
      <c r="N27" s="139"/>
      <c r="O27" s="284"/>
      <c r="P27" s="146"/>
      <c r="Q27" s="652">
        <f t="shared" si="3"/>
        <v>27</v>
      </c>
      <c r="IB27" s="58" t="e">
        <f>#REF!</f>
        <v>#REF!</v>
      </c>
      <c r="IC27" s="58" t="e">
        <f t="shared" si="7"/>
        <v>#REF!</v>
      </c>
    </row>
    <row r="28" spans="1:237" ht="23.25" customHeight="1">
      <c r="A28" s="271"/>
      <c r="B28" s="32"/>
      <c r="C28" s="457"/>
      <c r="D28" s="458"/>
      <c r="E28" s="545"/>
      <c r="F28" s="118"/>
      <c r="G28" s="118"/>
      <c r="H28" s="546"/>
      <c r="I28" s="544" t="str">
        <f t="shared" si="1"/>
        <v/>
      </c>
      <c r="J28" s="590" t="str">
        <f t="shared" si="0"/>
        <v/>
      </c>
      <c r="K28" s="155" t="str">
        <f t="shared" si="6"/>
        <v/>
      </c>
      <c r="L28" s="440"/>
      <c r="M28" s="496"/>
      <c r="P28" s="146"/>
      <c r="Q28" s="652">
        <f t="shared" si="3"/>
        <v>28</v>
      </c>
      <c r="IB28" s="58" t="e">
        <f>#REF!</f>
        <v>#REF!</v>
      </c>
      <c r="IC28" s="58" t="e">
        <f t="shared" si="7"/>
        <v>#REF!</v>
      </c>
    </row>
    <row r="29" spans="1:237" ht="23.25" customHeight="1">
      <c r="A29" s="271"/>
      <c r="B29" s="32"/>
      <c r="C29" s="457"/>
      <c r="D29" s="458"/>
      <c r="E29" s="545"/>
      <c r="F29" s="118"/>
      <c r="G29" s="118"/>
      <c r="H29" s="546"/>
      <c r="I29" s="544" t="str">
        <f t="shared" si="1"/>
        <v/>
      </c>
      <c r="J29" s="590" t="str">
        <f t="shared" si="0"/>
        <v/>
      </c>
      <c r="K29" s="155" t="str">
        <f t="shared" si="6"/>
        <v/>
      </c>
      <c r="L29" s="440"/>
      <c r="M29" s="496"/>
      <c r="P29" s="147"/>
      <c r="Q29" s="652">
        <f t="shared" si="3"/>
        <v>29</v>
      </c>
      <c r="IB29" s="58" t="e">
        <f>#REF!</f>
        <v>#REF!</v>
      </c>
      <c r="IC29" s="58" t="e">
        <f t="shared" si="7"/>
        <v>#REF!</v>
      </c>
    </row>
    <row r="30" spans="1:237" ht="23.25" customHeight="1">
      <c r="A30" s="271"/>
      <c r="B30" s="32"/>
      <c r="C30" s="457"/>
      <c r="D30" s="458"/>
      <c r="E30" s="545"/>
      <c r="F30" s="118"/>
      <c r="G30" s="118"/>
      <c r="H30" s="546"/>
      <c r="I30" s="544" t="str">
        <f t="shared" si="1"/>
        <v/>
      </c>
      <c r="J30" s="590" t="str">
        <f t="shared" ref="J30:J31" si="8">IF(ISERROR(K30/G30/F30),"",(K30/G30/F30))</f>
        <v/>
      </c>
      <c r="K30" s="155" t="str">
        <f t="shared" ref="K30:K31" si="9">IF(E30=0,"",IF(E30="TT-I",F30*I30*G30,F30*I30*G30*(H30/40)))</f>
        <v/>
      </c>
      <c r="L30" s="440"/>
      <c r="M30" s="496"/>
      <c r="P30" s="146"/>
      <c r="Q30" s="652">
        <f t="shared" si="3"/>
        <v>30</v>
      </c>
      <c r="IB30" s="58" t="e">
        <f>#REF!</f>
        <v>#REF!</v>
      </c>
      <c r="IC30" s="58" t="e">
        <f t="shared" si="7"/>
        <v>#REF!</v>
      </c>
    </row>
    <row r="31" spans="1:237" ht="23.25" customHeight="1">
      <c r="A31" s="271"/>
      <c r="B31" s="32"/>
      <c r="C31" s="457"/>
      <c r="D31" s="458"/>
      <c r="E31" s="545"/>
      <c r="F31" s="118"/>
      <c r="G31" s="118"/>
      <c r="H31" s="546"/>
      <c r="I31" s="544" t="str">
        <f t="shared" si="1"/>
        <v/>
      </c>
      <c r="J31" s="590" t="str">
        <f t="shared" si="8"/>
        <v/>
      </c>
      <c r="K31" s="155" t="str">
        <f t="shared" si="9"/>
        <v/>
      </c>
      <c r="L31" s="440"/>
      <c r="M31" s="496"/>
      <c r="P31" s="147"/>
      <c r="Q31" s="652">
        <f t="shared" si="3"/>
        <v>31</v>
      </c>
      <c r="IB31" s="58" t="e">
        <f>#REF!</f>
        <v>#REF!</v>
      </c>
      <c r="IC31" s="58" t="e">
        <f t="shared" si="7"/>
        <v>#REF!</v>
      </c>
    </row>
    <row r="32" spans="1:237" ht="23.25" customHeight="1">
      <c r="A32" s="271"/>
      <c r="B32" s="32"/>
      <c r="C32" s="457"/>
      <c r="D32" s="458"/>
      <c r="E32" s="545"/>
      <c r="F32" s="118"/>
      <c r="G32" s="118"/>
      <c r="H32" s="546"/>
      <c r="I32" s="544" t="str">
        <f t="shared" si="1"/>
        <v/>
      </c>
      <c r="J32" s="590" t="str">
        <f t="shared" si="0"/>
        <v/>
      </c>
      <c r="K32" s="155" t="str">
        <f t="shared" si="6"/>
        <v/>
      </c>
      <c r="L32" s="440"/>
      <c r="M32" s="496"/>
      <c r="N32" s="139"/>
      <c r="O32" s="283"/>
      <c r="P32" s="147"/>
      <c r="Q32" s="652">
        <f t="shared" si="3"/>
        <v>32</v>
      </c>
      <c r="IB32" s="58" t="str">
        <f>IF(IA32&lt;&gt;0,IA32,"")</f>
        <v/>
      </c>
    </row>
    <row r="33" spans="1:236" ht="23.25" customHeight="1">
      <c r="A33" s="271"/>
      <c r="B33" s="32"/>
      <c r="C33" s="457"/>
      <c r="D33" s="458"/>
      <c r="E33" s="545"/>
      <c r="F33" s="118"/>
      <c r="G33" s="118"/>
      <c r="H33" s="546"/>
      <c r="I33" s="544" t="str">
        <f t="shared" si="1"/>
        <v/>
      </c>
      <c r="J33" s="590" t="str">
        <f t="shared" si="0"/>
        <v/>
      </c>
      <c r="K33" s="155" t="str">
        <f t="shared" si="6"/>
        <v/>
      </c>
      <c r="L33" s="440"/>
      <c r="M33" s="496"/>
      <c r="N33" s="139"/>
      <c r="O33" s="139"/>
      <c r="Q33" s="652">
        <f t="shared" si="3"/>
        <v>33</v>
      </c>
    </row>
    <row r="34" spans="1:236" ht="23.25" customHeight="1">
      <c r="A34" s="271"/>
      <c r="B34" s="32"/>
      <c r="C34" s="457"/>
      <c r="D34" s="458"/>
      <c r="E34" s="545"/>
      <c r="F34" s="118"/>
      <c r="G34" s="118"/>
      <c r="H34" s="546"/>
      <c r="I34" s="544" t="str">
        <f t="shared" si="1"/>
        <v/>
      </c>
      <c r="J34" s="590" t="str">
        <f t="shared" si="0"/>
        <v/>
      </c>
      <c r="K34" s="155" t="str">
        <f t="shared" si="6"/>
        <v/>
      </c>
      <c r="L34" s="440"/>
      <c r="M34" s="496"/>
      <c r="N34" s="139"/>
      <c r="O34" s="284"/>
      <c r="P34" s="147"/>
      <c r="Q34" s="652">
        <f t="shared" si="3"/>
        <v>34</v>
      </c>
      <c r="IB34" s="58" t="str">
        <f>IF(IA34&lt;&gt;0,IA34,"")</f>
        <v/>
      </c>
    </row>
    <row r="35" spans="1:236" ht="23.25" customHeight="1">
      <c r="A35" s="271"/>
      <c r="B35" s="32"/>
      <c r="C35" s="457"/>
      <c r="D35" s="458"/>
      <c r="E35" s="545"/>
      <c r="F35" s="118"/>
      <c r="G35" s="118"/>
      <c r="H35" s="546"/>
      <c r="I35" s="544" t="str">
        <f t="shared" si="1"/>
        <v/>
      </c>
      <c r="J35" s="590" t="str">
        <f t="shared" si="0"/>
        <v/>
      </c>
      <c r="K35" s="155" t="str">
        <f t="shared" si="6"/>
        <v/>
      </c>
      <c r="L35" s="440"/>
      <c r="M35" s="496"/>
      <c r="N35" s="139"/>
      <c r="O35" s="139"/>
      <c r="Q35" s="652">
        <f t="shared" si="3"/>
        <v>35</v>
      </c>
    </row>
    <row r="36" spans="1:236" ht="23.25" customHeight="1">
      <c r="A36" s="271"/>
      <c r="B36" s="32"/>
      <c r="C36" s="457"/>
      <c r="D36" s="458"/>
      <c r="E36" s="545"/>
      <c r="F36" s="118"/>
      <c r="G36" s="118"/>
      <c r="H36" s="546"/>
      <c r="I36" s="544" t="str">
        <f t="shared" si="1"/>
        <v/>
      </c>
      <c r="J36" s="590" t="str">
        <f t="shared" si="0"/>
        <v/>
      </c>
      <c r="K36" s="155" t="str">
        <f t="shared" si="6"/>
        <v/>
      </c>
      <c r="L36" s="440"/>
      <c r="M36" s="496"/>
      <c r="Q36" s="652">
        <f t="shared" si="3"/>
        <v>36</v>
      </c>
    </row>
    <row r="37" spans="1:236" ht="23.25" customHeight="1">
      <c r="A37" s="271"/>
      <c r="B37" s="32"/>
      <c r="C37" s="457"/>
      <c r="D37" s="458"/>
      <c r="E37" s="545"/>
      <c r="F37" s="118"/>
      <c r="G37" s="118"/>
      <c r="H37" s="546"/>
      <c r="I37" s="544" t="str">
        <f t="shared" si="1"/>
        <v/>
      </c>
      <c r="J37" s="590" t="str">
        <f t="shared" si="0"/>
        <v/>
      </c>
      <c r="K37" s="155" t="str">
        <f t="shared" si="6"/>
        <v/>
      </c>
      <c r="L37" s="440"/>
      <c r="M37" s="496"/>
      <c r="Q37" s="652">
        <f t="shared" si="3"/>
        <v>37</v>
      </c>
    </row>
    <row r="38" spans="1:236" ht="23.25" customHeight="1">
      <c r="A38" s="271"/>
      <c r="B38" s="32"/>
      <c r="C38" s="457"/>
      <c r="D38" s="458"/>
      <c r="E38" s="545"/>
      <c r="F38" s="118"/>
      <c r="G38" s="118"/>
      <c r="H38" s="546"/>
      <c r="I38" s="544" t="str">
        <f t="shared" si="1"/>
        <v/>
      </c>
      <c r="J38" s="590" t="str">
        <f t="shared" si="0"/>
        <v/>
      </c>
      <c r="K38" s="155" t="str">
        <f t="shared" si="6"/>
        <v/>
      </c>
      <c r="L38" s="440"/>
      <c r="M38" s="496"/>
      <c r="Q38" s="652">
        <f t="shared" si="3"/>
        <v>38</v>
      </c>
    </row>
    <row r="39" spans="1:236" ht="23.25" customHeight="1">
      <c r="A39" s="271"/>
      <c r="B39" s="32"/>
      <c r="C39" s="457"/>
      <c r="D39" s="458"/>
      <c r="E39" s="545"/>
      <c r="F39" s="118"/>
      <c r="G39" s="118"/>
      <c r="H39" s="546"/>
      <c r="I39" s="544" t="str">
        <f t="shared" si="1"/>
        <v/>
      </c>
      <c r="J39" s="590" t="str">
        <f t="shared" si="0"/>
        <v/>
      </c>
      <c r="K39" s="155" t="str">
        <f t="shared" si="6"/>
        <v/>
      </c>
      <c r="L39" s="440"/>
      <c r="M39" s="496"/>
      <c r="N39" s="139"/>
      <c r="O39" s="284"/>
      <c r="P39" s="147"/>
      <c r="Q39" s="652">
        <f t="shared" si="3"/>
        <v>39</v>
      </c>
      <c r="IB39" s="58" t="str">
        <f>IF(IA39&lt;&gt;0,IA39,"")</f>
        <v/>
      </c>
    </row>
    <row r="40" spans="1:236" ht="23.25" customHeight="1">
      <c r="A40" s="271"/>
      <c r="B40" s="32"/>
      <c r="C40" s="457"/>
      <c r="D40" s="458"/>
      <c r="E40" s="545"/>
      <c r="F40" s="118"/>
      <c r="G40" s="118"/>
      <c r="H40" s="546"/>
      <c r="I40" s="544" t="str">
        <f t="shared" si="1"/>
        <v/>
      </c>
      <c r="J40" s="590" t="str">
        <f t="shared" si="0"/>
        <v/>
      </c>
      <c r="K40" s="155" t="str">
        <f t="shared" si="2"/>
        <v/>
      </c>
      <c r="L40" s="440"/>
      <c r="M40" s="496"/>
      <c r="Q40" s="652">
        <f t="shared" si="3"/>
        <v>40</v>
      </c>
    </row>
    <row r="41" spans="1:236" ht="23.25" customHeight="1">
      <c r="A41" s="271"/>
      <c r="B41" s="32"/>
      <c r="C41" s="457"/>
      <c r="D41" s="458"/>
      <c r="E41" s="545"/>
      <c r="F41" s="118"/>
      <c r="G41" s="118"/>
      <c r="H41" s="546"/>
      <c r="I41" s="544" t="str">
        <f t="shared" si="1"/>
        <v/>
      </c>
      <c r="J41" s="590" t="str">
        <f t="shared" si="0"/>
        <v/>
      </c>
      <c r="K41" s="155" t="str">
        <f t="shared" si="2"/>
        <v/>
      </c>
      <c r="L41" s="440"/>
      <c r="M41" s="496"/>
      <c r="Q41" s="664"/>
    </row>
    <row r="42" spans="1:236" ht="23.25" customHeight="1">
      <c r="A42" s="271"/>
      <c r="B42" s="32"/>
      <c r="C42" s="457"/>
      <c r="D42" s="458"/>
      <c r="E42" s="545"/>
      <c r="F42" s="118"/>
      <c r="G42" s="118"/>
      <c r="H42" s="546"/>
      <c r="I42" s="544" t="str">
        <f t="shared" si="1"/>
        <v/>
      </c>
      <c r="J42" s="590" t="str">
        <f t="shared" si="0"/>
        <v/>
      </c>
      <c r="K42" s="155" t="str">
        <f t="shared" si="2"/>
        <v/>
      </c>
      <c r="L42" s="440"/>
      <c r="M42" s="496"/>
      <c r="Q42" s="430"/>
    </row>
    <row r="43" spans="1:236" ht="23.25" customHeight="1">
      <c r="A43" s="271"/>
      <c r="B43" s="32"/>
      <c r="C43" s="457"/>
      <c r="D43" s="458"/>
      <c r="E43" s="545"/>
      <c r="F43" s="118"/>
      <c r="G43" s="118"/>
      <c r="H43" s="546"/>
      <c r="I43" s="544" t="str">
        <f t="shared" si="1"/>
        <v/>
      </c>
      <c r="J43" s="590" t="str">
        <f t="shared" si="0"/>
        <v/>
      </c>
      <c r="K43" s="155" t="str">
        <f t="shared" si="2"/>
        <v/>
      </c>
      <c r="L43" s="440"/>
      <c r="M43" s="496"/>
      <c r="Q43" s="430"/>
    </row>
    <row r="44" spans="1:236" ht="23.25" customHeight="1">
      <c r="A44" s="271"/>
      <c r="B44" s="32"/>
      <c r="C44" s="457"/>
      <c r="D44" s="458"/>
      <c r="E44" s="545"/>
      <c r="F44" s="118"/>
      <c r="G44" s="118"/>
      <c r="H44" s="546"/>
      <c r="I44" s="544" t="str">
        <f t="shared" si="1"/>
        <v/>
      </c>
      <c r="J44" s="590" t="str">
        <f t="shared" si="0"/>
        <v/>
      </c>
      <c r="K44" s="155" t="str">
        <f>IF(E44=0,"",IF(E44="TT-I",F44*I44*G44,F44*I44*G44*(H44/40)))</f>
        <v/>
      </c>
      <c r="L44" s="440"/>
      <c r="M44" s="496"/>
      <c r="Q44" s="430"/>
    </row>
    <row r="45" spans="1:236" ht="23.25" customHeight="1">
      <c r="A45" s="271"/>
      <c r="B45" s="32"/>
      <c r="C45" s="457"/>
      <c r="D45" s="458"/>
      <c r="E45" s="545"/>
      <c r="F45" s="118"/>
      <c r="G45" s="118"/>
      <c r="H45" s="546"/>
      <c r="I45" s="544" t="str">
        <f t="shared" si="1"/>
        <v/>
      </c>
      <c r="J45" s="590" t="str">
        <f t="shared" si="0"/>
        <v/>
      </c>
      <c r="K45" s="155" t="str">
        <f>IF(E45=0,"",IF(E45="TT-I",F45*I45*G45,F45*I45*G45*(H45/40)))</f>
        <v/>
      </c>
      <c r="L45" s="440"/>
      <c r="M45" s="496"/>
      <c r="Q45" s="430"/>
    </row>
    <row r="46" spans="1:236" ht="23.25" customHeight="1">
      <c r="A46" s="271"/>
      <c r="B46" s="32"/>
      <c r="C46" s="457"/>
      <c r="D46" s="458"/>
      <c r="E46" s="545"/>
      <c r="F46" s="118"/>
      <c r="G46" s="118"/>
      <c r="H46" s="546"/>
      <c r="I46" s="544" t="str">
        <f t="shared" si="1"/>
        <v/>
      </c>
      <c r="J46" s="590" t="str">
        <f t="shared" si="0"/>
        <v/>
      </c>
      <c r="K46" s="155" t="str">
        <f>IF(E46=0,"",IF(E46="TT-I",F46*I46*G46,F46*I46*G46*(H46/40)))</f>
        <v/>
      </c>
      <c r="L46" s="440"/>
      <c r="M46" s="496"/>
      <c r="Q46" s="20"/>
    </row>
    <row r="47" spans="1:236" ht="12.75" customHeight="1">
      <c r="B47" s="438" t="str">
        <f>'1-MPN'!B65</f>
        <v>FAPESP,  MAIO DE 2013</v>
      </c>
      <c r="C47" s="438"/>
      <c r="D47" s="438"/>
      <c r="E47" s="438"/>
      <c r="F47" s="433"/>
      <c r="G47" s="58"/>
      <c r="H47" s="58"/>
      <c r="I47" s="431"/>
      <c r="K47" s="20"/>
      <c r="Q47" s="20"/>
    </row>
    <row r="48" spans="1:236" ht="15" hidden="1" customHeight="1">
      <c r="L48" s="282"/>
      <c r="Q48" s="20"/>
    </row>
    <row r="49" spans="2:21" ht="12.75" hidden="1" customHeight="1">
      <c r="B49" s="58"/>
      <c r="Q49" s="20"/>
    </row>
    <row r="50" spans="2:21" ht="12.75" hidden="1" customHeight="1">
      <c r="Q50" s="20"/>
    </row>
    <row r="51" spans="2:21" ht="12.75" hidden="1" customHeight="1"/>
    <row r="52" spans="2:21" ht="12.75" hidden="1" customHeight="1"/>
    <row r="53" spans="2:21" ht="12.75" hidden="1" customHeight="1"/>
    <row r="54" spans="2:21" ht="12.75" hidden="1" customHeight="1"/>
    <row r="55" spans="2:21" ht="12.75" hidden="1" customHeight="1"/>
    <row r="56" spans="2:21" ht="12.75" hidden="1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>
      <c r="T62" s="58" t="s">
        <v>276</v>
      </c>
      <c r="U62" s="58" t="s">
        <v>277</v>
      </c>
    </row>
    <row r="63" spans="2:21" ht="12.75" hidden="1" customHeight="1"/>
    <row r="64" spans="2:21" ht="20.25" hidden="1" customHeight="1">
      <c r="T64" s="651">
        <v>424.8</v>
      </c>
      <c r="U64" s="651">
        <v>474</v>
      </c>
    </row>
    <row r="65" spans="20:21" ht="12.75" hidden="1" customHeight="1">
      <c r="T65" s="651">
        <v>1248.5999999999999</v>
      </c>
      <c r="U65" s="651">
        <v>1392.9</v>
      </c>
    </row>
    <row r="66" spans="20:21" ht="12.75" hidden="1" customHeight="1">
      <c r="T66" s="651">
        <v>1325.7</v>
      </c>
      <c r="U66" s="651">
        <v>1478.7</v>
      </c>
    </row>
    <row r="67" spans="20:21" ht="12.75" hidden="1" customHeight="1">
      <c r="T67" s="651">
        <v>1840.5</v>
      </c>
      <c r="U67" s="651">
        <v>2053.1999999999998</v>
      </c>
    </row>
    <row r="68" spans="20:21" ht="12.75" hidden="1" customHeight="1">
      <c r="T68" s="651">
        <v>2278.1999999999998</v>
      </c>
      <c r="U68" s="651">
        <v>2541.3000000000002</v>
      </c>
    </row>
    <row r="69" spans="20:21" ht="12.75" hidden="1" customHeight="1">
      <c r="T69" s="651">
        <v>4508.1000000000004</v>
      </c>
      <c r="U69" s="651">
        <v>5028.8999999999996</v>
      </c>
    </row>
    <row r="70" spans="20:21" ht="9.75" hidden="1" customHeight="1"/>
    <row r="71" spans="20:21" ht="12.75" hidden="1" customHeight="1">
      <c r="T71" s="651">
        <v>268.2</v>
      </c>
      <c r="U71" s="651">
        <v>299.10000000000002</v>
      </c>
    </row>
    <row r="72" spans="20:21" ht="12.75" hidden="1" customHeight="1">
      <c r="T72" s="651">
        <v>536.4</v>
      </c>
      <c r="U72" s="651">
        <v>598.5</v>
      </c>
    </row>
    <row r="73" spans="20:21" ht="12.75" hidden="1" customHeight="1">
      <c r="T73" s="651">
        <v>750.9</v>
      </c>
      <c r="U73" s="651">
        <v>837.6</v>
      </c>
    </row>
    <row r="74" spans="20:21" ht="12.75" hidden="1" customHeight="1">
      <c r="T74" s="651">
        <v>1898.4</v>
      </c>
      <c r="U74" s="651">
        <v>2117.6999999999998</v>
      </c>
    </row>
    <row r="75" spans="20:21" ht="12.75" hidden="1" customHeight="1">
      <c r="T75" s="651">
        <v>3110.4</v>
      </c>
      <c r="U75" s="651">
        <v>3469.8</v>
      </c>
    </row>
    <row r="76" spans="20:21" ht="12.75" hidden="1" customHeight="1">
      <c r="T76" s="651">
        <v>4508.1000000000004</v>
      </c>
      <c r="U76" s="651">
        <v>5028.8999999999996</v>
      </c>
    </row>
    <row r="77" spans="20:21" ht="12.75" hidden="1" customHeight="1">
      <c r="T77" s="651">
        <v>429</v>
      </c>
      <c r="U77" s="651">
        <v>478.5</v>
      </c>
    </row>
    <row r="78" spans="20:21" ht="12.75" hidden="1" customHeight="1">
      <c r="T78" s="651">
        <v>643.5</v>
      </c>
      <c r="U78" s="651">
        <v>717.9</v>
      </c>
    </row>
    <row r="79" spans="20:21" ht="12.75" hidden="1" customHeight="1">
      <c r="T79" s="58" t="s">
        <v>278</v>
      </c>
      <c r="U79" s="58" t="s">
        <v>278</v>
      </c>
    </row>
  </sheetData>
  <sheetProtection password="CFE7" sheet="1" objects="1" scenarios="1"/>
  <dataConsolidate/>
  <mergeCells count="5">
    <mergeCell ref="G9:L9"/>
    <mergeCell ref="B7:L7"/>
    <mergeCell ref="B6:L6"/>
    <mergeCell ref="E13:G13"/>
    <mergeCell ref="F11:G11"/>
  </mergeCells>
  <conditionalFormatting sqref="C9:D9">
    <cfRule type="expression" dxfId="8" priority="35" stopIfTrue="1">
      <formula>#REF!&lt;&gt;"TT-I"</formula>
    </cfRule>
  </conditionalFormatting>
  <conditionalFormatting sqref="E13 K16:K46">
    <cfRule type="cellIs" dxfId="7" priority="34" stopIfTrue="1" operator="equal">
      <formula>""</formula>
    </cfRule>
  </conditionalFormatting>
  <conditionalFormatting sqref="H16:H46">
    <cfRule type="expression" dxfId="6" priority="32" stopIfTrue="1">
      <formula>E16="TT-I"</formula>
    </cfRule>
    <cfRule type="cellIs" dxfId="5" priority="33" stopIfTrue="1" operator="equal">
      <formula>0</formula>
    </cfRule>
  </conditionalFormatting>
  <conditionalFormatting sqref="I16:J46">
    <cfRule type="cellIs" dxfId="4" priority="31" stopIfTrue="1" operator="equal">
      <formula>""</formula>
    </cfRule>
  </conditionalFormatting>
  <conditionalFormatting sqref="G9">
    <cfRule type="cellIs" dxfId="3" priority="29" stopIfTrue="1" operator="equal">
      <formula>""</formula>
    </cfRule>
  </conditionalFormatting>
  <conditionalFormatting sqref="F11">
    <cfRule type="cellIs" dxfId="2" priority="28" stopIfTrue="1" operator="equal">
      <formula>""</formula>
    </cfRule>
  </conditionalFormatting>
  <conditionalFormatting sqref="F11 G9:L9 G16:G46">
    <cfRule type="cellIs" dxfId="1" priority="15" stopIfTrue="1" operator="equal">
      <formula>""</formula>
    </cfRule>
  </conditionalFormatting>
  <conditionalFormatting sqref="B16:F46">
    <cfRule type="cellIs" dxfId="0" priority="1" operator="equal">
      <formula>""</formula>
    </cfRule>
  </conditionalFormatting>
  <dataValidations xWindow="412" yWindow="591" count="7">
    <dataValidation allowBlank="1" showErrorMessage="1" promptTitle="ATENÇÃO!" prompt="PARA RADIOISÓTOPOS OU RADIOATIVOS,  INDICAR O Nº DE AUTORIZAÇÃO DA CNEN PARA O PESQUISADOR  E PARA A INSTITUIÇÃO." sqref="I15:J15 C16:D46 E15:G15"/>
    <dataValidation allowBlank="1" showInputMessage="1" showErrorMessage="1" errorTitle="ATENÇÃO!" error="Esse campo só aceita NÚMEROS." sqref="K16:K46"/>
    <dataValidation allowBlank="1" showErrorMessage="1" sqref="E13"/>
    <dataValidation allowBlank="1" showInputMessage="1" showErrorMessage="1" promptTitle="EXEMPLO:" prompt="99/99999-9 - (SE FOR PEDIDO INICIAL, NÃO É NECESSÁRIO PREENCHER ESTE CAMPO)." sqref="F11"/>
    <dataValidation type="list" allowBlank="1" showInputMessage="1" showErrorMessage="1" promptTitle="." prompt="CLIQUE E SELECIONE" sqref="H16:H46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16:E46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Normal="100" workbookViewId="0">
      <selection activeCell="E14" sqref="E14"/>
    </sheetView>
  </sheetViews>
  <sheetFormatPr defaultColWidth="0" defaultRowHeight="0" customHeight="1" zeroHeight="1"/>
  <cols>
    <col min="1" max="1" width="2.140625" style="348" customWidth="1"/>
    <col min="2" max="2" width="7.140625" style="252" customWidth="1"/>
    <col min="3" max="3" width="80.28515625" style="348" customWidth="1"/>
    <col min="4" max="4" width="17.5703125" style="348" customWidth="1"/>
    <col min="5" max="5" width="21.28515625" style="348" customWidth="1"/>
    <col min="6" max="6" width="2.42578125" style="213" customWidth="1"/>
    <col min="7" max="9" width="1.5703125" style="348" hidden="1" customWidth="1"/>
    <col min="10" max="10" width="3.5703125" style="348" hidden="1" customWidth="1"/>
    <col min="11" max="11" width="12.140625" style="348" hidden="1" customWidth="1"/>
    <col min="12" max="16384" width="9.140625" style="348" hidden="1"/>
  </cols>
  <sheetData>
    <row r="1" spans="1:11" ht="12.75">
      <c r="C1" s="129"/>
      <c r="D1" s="129"/>
      <c r="E1" s="129"/>
    </row>
    <row r="2" spans="1:11" ht="12.75">
      <c r="C2" s="129"/>
      <c r="D2" s="129"/>
      <c r="E2" s="129"/>
    </row>
    <row r="3" spans="1:11" ht="21.75" customHeight="1" thickBot="1">
      <c r="C3" s="129"/>
      <c r="D3" s="129"/>
      <c r="E3" s="216" t="s">
        <v>101</v>
      </c>
    </row>
    <row r="4" spans="1:11" ht="42.75" customHeight="1">
      <c r="B4" s="971" t="s">
        <v>137</v>
      </c>
      <c r="C4" s="974" t="s">
        <v>131</v>
      </c>
      <c r="D4" s="975"/>
      <c r="E4" s="976"/>
      <c r="G4" s="348" t="e">
        <v>#REF!</v>
      </c>
    </row>
    <row r="5" spans="1:11" ht="3.75" customHeight="1">
      <c r="B5" s="972"/>
      <c r="C5" s="152"/>
      <c r="D5" s="152"/>
      <c r="E5" s="152"/>
    </row>
    <row r="6" spans="1:11" ht="25.5" customHeight="1">
      <c r="B6" s="972"/>
      <c r="C6" s="573" t="s">
        <v>262</v>
      </c>
      <c r="D6" s="278" t="s">
        <v>140</v>
      </c>
      <c r="E6" s="278" t="s">
        <v>139</v>
      </c>
      <c r="F6" s="977"/>
      <c r="J6" s="692" t="s">
        <v>358</v>
      </c>
      <c r="K6" s="693">
        <f>DADOS!E21</f>
        <v>8000</v>
      </c>
    </row>
    <row r="7" spans="1:11" s="15" customFormat="1" ht="30.75" customHeight="1">
      <c r="A7" s="618" t="s">
        <v>156</v>
      </c>
      <c r="B7" s="972"/>
      <c r="C7" s="619" t="s">
        <v>155</v>
      </c>
      <c r="D7" s="280" t="str">
        <f>'1-MPN'!D13</f>
        <v/>
      </c>
      <c r="E7" s="279" t="str">
        <f>'2-MPI'!D19</f>
        <v/>
      </c>
      <c r="F7" s="977"/>
    </row>
    <row r="8" spans="1:11" s="15" customFormat="1" ht="30.75" customHeight="1">
      <c r="B8" s="972"/>
      <c r="C8" s="619" t="s">
        <v>157</v>
      </c>
      <c r="D8" s="281" t="str">
        <f>'3-MCN'!D13</f>
        <v/>
      </c>
      <c r="E8" s="279" t="str">
        <f>'4-MCI'!D19</f>
        <v/>
      </c>
      <c r="F8" s="977"/>
    </row>
    <row r="9" spans="1:11" s="15" customFormat="1" ht="30.75" customHeight="1">
      <c r="B9" s="972"/>
      <c r="C9" s="619" t="s">
        <v>158</v>
      </c>
      <c r="D9" s="281" t="str">
        <f>'5-STB'!D13</f>
        <v/>
      </c>
      <c r="E9" s="279" t="str">
        <f>'6-STE'!D18</f>
        <v/>
      </c>
      <c r="F9" s="977"/>
    </row>
    <row r="10" spans="1:11" s="15" customFormat="1" ht="30.75" customHeight="1">
      <c r="B10" s="972"/>
      <c r="C10" s="619" t="s">
        <v>174</v>
      </c>
      <c r="D10" s="280" t="str">
        <f>'8-DIP-DIE'!D13</f>
        <v/>
      </c>
      <c r="E10" s="324" t="str">
        <f>'8-DIP-DIE'!K13</f>
        <v/>
      </c>
      <c r="F10" s="977"/>
    </row>
    <row r="11" spans="1:11" s="15" customFormat="1" ht="30.75" customHeight="1">
      <c r="B11" s="972"/>
      <c r="C11" s="619" t="s">
        <v>159</v>
      </c>
      <c r="D11" s="280" t="str">
        <f>'7-TRAN'!D14</f>
        <v/>
      </c>
      <c r="E11" s="548"/>
      <c r="F11" s="977"/>
    </row>
    <row r="12" spans="1:11" s="15" customFormat="1" ht="30.75" customHeight="1">
      <c r="B12" s="972"/>
      <c r="C12" s="620" t="s">
        <v>292</v>
      </c>
      <c r="D12" s="280" t="str">
        <f>'9a-B-TTS-VINC'!E13</f>
        <v/>
      </c>
      <c r="E12" s="549"/>
      <c r="F12" s="977"/>
    </row>
    <row r="13" spans="1:11" s="15" customFormat="1" ht="30.75" customHeight="1" thickBot="1">
      <c r="B13" s="972"/>
      <c r="C13" s="688" t="s">
        <v>356</v>
      </c>
      <c r="D13" s="689" t="str">
        <f>IF(SUM(D7:D11)=0,"",$K$6)</f>
        <v/>
      </c>
      <c r="E13" s="690"/>
      <c r="F13" s="977"/>
    </row>
    <row r="14" spans="1:11" s="15" customFormat="1" ht="30.75" customHeight="1">
      <c r="B14" s="972"/>
      <c r="C14" s="285" t="s">
        <v>147</v>
      </c>
      <c r="D14" s="286" t="str">
        <f>IF(SUM(D7:D13)=0,"",SUM(D7:D13))</f>
        <v/>
      </c>
      <c r="E14" s="287" t="str">
        <f>IF(SUM(E7:E10)=0,"",SUM(E7:E10))</f>
        <v/>
      </c>
      <c r="F14" s="978"/>
    </row>
    <row r="15" spans="1:11" s="15" customFormat="1" ht="12" customHeight="1" thickBot="1">
      <c r="B15" s="973"/>
      <c r="C15" s="142" t="str">
        <f>'9a-B-TTS-VINC'!B47</f>
        <v>FAPESP,  MAIO DE 2013</v>
      </c>
      <c r="D15" s="142"/>
      <c r="E15" s="142"/>
      <c r="F15" s="977"/>
    </row>
    <row r="16" spans="1:11" s="15" customFormat="1" ht="10.5" hidden="1" customHeight="1">
      <c r="B16" s="151"/>
      <c r="D16" s="618"/>
      <c r="E16" s="618"/>
      <c r="F16" s="214"/>
    </row>
    <row r="17" spans="2:6" s="15" customFormat="1" ht="12.75" hidden="1">
      <c r="B17" s="253"/>
      <c r="C17" s="348"/>
      <c r="D17" s="621"/>
      <c r="E17" s="621"/>
      <c r="F17" s="214"/>
    </row>
    <row r="18" spans="2:6" ht="12.75" hidden="1">
      <c r="D18" s="621"/>
      <c r="E18" s="621"/>
    </row>
    <row r="19" spans="2:6" ht="12.75" hidden="1">
      <c r="D19" s="621"/>
      <c r="E19" s="621"/>
    </row>
    <row r="20" spans="2:6" ht="12.75" hidden="1">
      <c r="D20" s="621"/>
      <c r="E20" s="621"/>
    </row>
    <row r="21" spans="2:6" ht="12.75" hidden="1">
      <c r="D21" s="621"/>
      <c r="E21" s="621"/>
    </row>
    <row r="22" spans="2:6" ht="12.75" hidden="1" customHeight="1"/>
    <row r="23" spans="2:6" ht="12.75" hidden="1"/>
    <row r="24" spans="2:6" ht="12.75" hidden="1"/>
    <row r="25" spans="2:6" ht="12.75" hidden="1"/>
    <row r="26" spans="2:6" ht="12.75" customHeight="1"/>
    <row r="27" spans="2:6" ht="12.75" customHeight="1"/>
  </sheetData>
  <sheetProtection password="CFE7" sheet="1" objects="1" scenarios="1"/>
  <mergeCells count="3">
    <mergeCell ref="B4:B15"/>
    <mergeCell ref="C4:E4"/>
    <mergeCell ref="F6:F15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showRowColHeaders="0" workbookViewId="0"/>
  </sheetViews>
  <sheetFormatPr defaultColWidth="0" defaultRowHeight="12.75" zeroHeight="1"/>
  <cols>
    <col min="1" max="1" width="13.28515625" style="348" customWidth="1"/>
    <col min="2" max="2" width="9.140625" style="348" hidden="1" customWidth="1"/>
    <col min="3" max="7" width="12.28515625" style="348" hidden="1" customWidth="1"/>
    <col min="8" max="8" width="5.42578125" style="348" hidden="1" customWidth="1"/>
    <col min="9" max="10" width="9.140625" style="348" hidden="1" customWidth="1"/>
    <col min="11" max="11" width="7.5703125" style="348" hidden="1" customWidth="1"/>
    <col min="12" max="12" width="8.5703125" style="348" hidden="1" customWidth="1"/>
    <col min="13" max="15" width="12" style="348" hidden="1" customWidth="1"/>
    <col min="16" max="17" width="12.28515625" style="348" hidden="1" customWidth="1"/>
    <col min="18" max="24" width="9.140625" style="348" hidden="1" customWidth="1"/>
    <col min="25" max="25" width="48.140625" style="348" hidden="1" customWidth="1"/>
    <col min="26" max="26" width="14.85546875" style="348" hidden="1" customWidth="1"/>
    <col min="27" max="29" width="9.140625" style="348" hidden="1" customWidth="1"/>
    <col min="30" max="30" width="16" style="348" hidden="1" customWidth="1"/>
    <col min="31" max="31" width="48.140625" style="348" hidden="1" customWidth="1"/>
    <col min="32" max="32" width="13.85546875" style="348" hidden="1" customWidth="1"/>
    <col min="33" max="16384" width="9.140625" style="348" hidden="1"/>
  </cols>
  <sheetData>
    <row r="1" spans="1:32">
      <c r="A1" s="685" t="s">
        <v>304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2"/>
      <c r="Q1" s="682"/>
      <c r="R1" s="668"/>
      <c r="S1" s="669"/>
      <c r="T1" s="669"/>
    </row>
    <row r="2" spans="1:32" ht="23.25" hidden="1" customHeight="1">
      <c r="A2" s="668"/>
      <c r="B2" s="979" t="s">
        <v>293</v>
      </c>
      <c r="C2" s="670" t="s">
        <v>294</v>
      </c>
      <c r="D2" s="670" t="s">
        <v>355</v>
      </c>
      <c r="E2" s="670" t="s">
        <v>294</v>
      </c>
      <c r="F2" s="670" t="s">
        <v>295</v>
      </c>
      <c r="G2" s="670" t="s">
        <v>295</v>
      </c>
      <c r="H2" s="671"/>
      <c r="I2" s="980" t="s">
        <v>296</v>
      </c>
      <c r="J2" s="672">
        <v>16</v>
      </c>
      <c r="K2" s="668"/>
      <c r="L2" s="668"/>
      <c r="M2" s="668"/>
      <c r="N2" s="668"/>
      <c r="O2" s="668"/>
      <c r="P2" s="682"/>
      <c r="Q2" s="682"/>
      <c r="R2" s="668"/>
      <c r="S2" s="669"/>
      <c r="T2" s="669"/>
      <c r="Y2" s="348" t="s">
        <v>305</v>
      </c>
      <c r="AE2" s="348" t="s">
        <v>305</v>
      </c>
    </row>
    <row r="3" spans="1:32" ht="14.25" hidden="1" customHeight="1">
      <c r="A3" s="668"/>
      <c r="B3" s="979"/>
      <c r="C3" s="673">
        <v>41365</v>
      </c>
      <c r="D3" s="673">
        <v>41000</v>
      </c>
      <c r="E3" s="673">
        <v>40633</v>
      </c>
      <c r="F3" s="673">
        <v>40633</v>
      </c>
      <c r="G3" s="673">
        <v>40237</v>
      </c>
      <c r="H3" s="674"/>
      <c r="I3" s="980"/>
      <c r="J3" s="675">
        <f>J2+1</f>
        <v>17</v>
      </c>
      <c r="K3" s="668"/>
      <c r="L3" s="668"/>
      <c r="M3" s="668"/>
      <c r="N3" s="668"/>
      <c r="O3" s="668"/>
      <c r="P3" s="682"/>
      <c r="Q3" s="682"/>
      <c r="R3" s="668"/>
      <c r="S3" s="669"/>
      <c r="T3" s="669"/>
      <c r="Y3" s="348" t="s">
        <v>309</v>
      </c>
      <c r="AE3" s="348" t="s">
        <v>309</v>
      </c>
    </row>
    <row r="4" spans="1:32" ht="14.25" hidden="1" customHeight="1">
      <c r="A4" s="668"/>
      <c r="B4" s="676" t="s">
        <v>129</v>
      </c>
      <c r="C4" s="677">
        <f>AF17</f>
        <v>351.9</v>
      </c>
      <c r="D4" s="677">
        <f>Z17</f>
        <v>332.1</v>
      </c>
      <c r="E4" s="677">
        <v>317.39999999999998</v>
      </c>
      <c r="F4" s="678">
        <v>299.10000000000002</v>
      </c>
      <c r="G4" s="678">
        <v>268.2</v>
      </c>
      <c r="H4" s="679"/>
      <c r="I4" s="980"/>
      <c r="J4" s="675">
        <f t="shared" ref="J4:J26" si="0">J3+1</f>
        <v>18</v>
      </c>
      <c r="K4" s="668"/>
      <c r="L4" s="668"/>
      <c r="M4" s="668"/>
      <c r="N4" s="668"/>
      <c r="O4" s="668"/>
      <c r="P4" s="682"/>
      <c r="Q4" s="682"/>
      <c r="R4" s="668"/>
      <c r="S4" s="669"/>
      <c r="T4" s="669"/>
      <c r="Y4" s="348" t="s">
        <v>310</v>
      </c>
      <c r="Z4" s="687">
        <v>525.9</v>
      </c>
      <c r="AE4" s="348" t="s">
        <v>310</v>
      </c>
      <c r="AF4" s="687">
        <v>557.1</v>
      </c>
    </row>
    <row r="5" spans="1:32" ht="14.25" hidden="1" customHeight="1">
      <c r="A5" s="668"/>
      <c r="B5" s="676" t="s">
        <v>154</v>
      </c>
      <c r="C5" s="677">
        <f t="shared" ref="C5:C9" si="1">AF18</f>
        <v>703.2</v>
      </c>
      <c r="D5" s="677">
        <f t="shared" ref="D5:D9" si="2">Z18</f>
        <v>663.9</v>
      </c>
      <c r="E5" s="677">
        <v>634.79999999999995</v>
      </c>
      <c r="F5" s="678">
        <v>598.5</v>
      </c>
      <c r="G5" s="678">
        <v>536.4</v>
      </c>
      <c r="H5" s="679"/>
      <c r="I5" s="980"/>
      <c r="J5" s="675">
        <f t="shared" si="0"/>
        <v>19</v>
      </c>
      <c r="K5" s="668"/>
      <c r="L5" s="668"/>
      <c r="M5" s="668"/>
      <c r="N5" s="668"/>
      <c r="O5" s="668"/>
      <c r="P5" s="682"/>
      <c r="Q5" s="682"/>
      <c r="R5" s="668"/>
      <c r="S5" s="669"/>
      <c r="T5" s="669"/>
      <c r="Y5" s="348" t="s">
        <v>311</v>
      </c>
      <c r="Z5" s="687">
        <v>1545.3</v>
      </c>
      <c r="AE5" s="348" t="s">
        <v>311</v>
      </c>
      <c r="AF5" s="687">
        <v>1636.8</v>
      </c>
    </row>
    <row r="6" spans="1:32" ht="14.25" hidden="1" customHeight="1">
      <c r="A6" s="668"/>
      <c r="B6" s="676" t="s">
        <v>128</v>
      </c>
      <c r="C6" s="677">
        <f t="shared" si="1"/>
        <v>984.3</v>
      </c>
      <c r="D6" s="677">
        <f t="shared" si="2"/>
        <v>929.1</v>
      </c>
      <c r="E6" s="677">
        <v>888.3</v>
      </c>
      <c r="F6" s="678">
        <v>837.6</v>
      </c>
      <c r="G6" s="678">
        <v>750.9</v>
      </c>
      <c r="H6" s="679"/>
      <c r="I6" s="980"/>
      <c r="J6" s="675">
        <f t="shared" si="0"/>
        <v>20</v>
      </c>
      <c r="K6" s="668"/>
      <c r="L6" s="668"/>
      <c r="M6" s="668"/>
      <c r="N6" s="668"/>
      <c r="O6" s="668"/>
      <c r="P6" s="682"/>
      <c r="Q6" s="682"/>
      <c r="R6" s="668"/>
      <c r="S6" s="669"/>
      <c r="T6" s="669"/>
      <c r="Y6" s="348" t="s">
        <v>312</v>
      </c>
      <c r="Z6" s="687">
        <v>1640.4</v>
      </c>
      <c r="AE6" s="348" t="s">
        <v>312</v>
      </c>
      <c r="AF6" s="687">
        <v>1737.6</v>
      </c>
    </row>
    <row r="7" spans="1:32" ht="14.25" hidden="1" customHeight="1">
      <c r="A7" s="668"/>
      <c r="B7" s="676" t="s">
        <v>290</v>
      </c>
      <c r="C7" s="677">
        <f t="shared" si="1"/>
        <v>2488.1999999999998</v>
      </c>
      <c r="D7" s="677">
        <f t="shared" si="2"/>
        <v>2349.3000000000002</v>
      </c>
      <c r="E7" s="677">
        <v>2246.1</v>
      </c>
      <c r="F7" s="678">
        <v>2117.6999999999998</v>
      </c>
      <c r="G7" s="678">
        <v>1898.4</v>
      </c>
      <c r="H7" s="679"/>
      <c r="I7" s="980"/>
      <c r="J7" s="675">
        <f t="shared" si="0"/>
        <v>21</v>
      </c>
      <c r="K7" s="668"/>
      <c r="L7" s="668"/>
      <c r="M7" s="668"/>
      <c r="N7" s="668"/>
      <c r="O7" s="668"/>
      <c r="P7" s="682"/>
      <c r="Q7" s="682"/>
      <c r="R7" s="668"/>
      <c r="S7" s="669"/>
      <c r="T7" s="669"/>
      <c r="Y7" s="348" t="s">
        <v>313</v>
      </c>
      <c r="Z7" s="687">
        <v>2277.9</v>
      </c>
      <c r="AE7" s="348" t="s">
        <v>313</v>
      </c>
      <c r="AF7" s="687">
        <v>2412.6</v>
      </c>
    </row>
    <row r="8" spans="1:32" ht="14.25" hidden="1" customHeight="1">
      <c r="A8" s="668"/>
      <c r="B8" s="676" t="s">
        <v>301</v>
      </c>
      <c r="C8" s="677">
        <f t="shared" si="1"/>
        <v>4076.7</v>
      </c>
      <c r="D8" s="677">
        <f t="shared" si="2"/>
        <v>3849</v>
      </c>
      <c r="E8" s="677">
        <v>3679.8</v>
      </c>
      <c r="F8" s="678">
        <v>3469.8</v>
      </c>
      <c r="G8" s="678">
        <v>3110.4</v>
      </c>
      <c r="H8" s="679"/>
      <c r="I8" s="980"/>
      <c r="J8" s="675">
        <f t="shared" si="0"/>
        <v>22</v>
      </c>
      <c r="K8" s="668"/>
      <c r="L8" s="668"/>
      <c r="M8" s="668"/>
      <c r="N8" s="668"/>
      <c r="O8" s="668"/>
      <c r="P8" s="682"/>
      <c r="Q8" s="682"/>
      <c r="R8" s="668"/>
      <c r="S8" s="669"/>
      <c r="T8" s="669"/>
      <c r="Y8" s="348" t="s">
        <v>314</v>
      </c>
      <c r="Z8" s="687">
        <v>2819.1</v>
      </c>
      <c r="AE8" s="348" t="s">
        <v>314</v>
      </c>
      <c r="AF8" s="687">
        <v>2985.9</v>
      </c>
    </row>
    <row r="9" spans="1:32" ht="14.25" hidden="1" customHeight="1">
      <c r="A9" s="668"/>
      <c r="B9" s="676" t="s">
        <v>130</v>
      </c>
      <c r="C9" s="677">
        <f t="shared" si="1"/>
        <v>5908.8</v>
      </c>
      <c r="D9" s="677">
        <f t="shared" si="2"/>
        <v>5578.8</v>
      </c>
      <c r="E9" s="677">
        <v>5333.4</v>
      </c>
      <c r="F9" s="678">
        <v>5028.8999999999996</v>
      </c>
      <c r="G9" s="678">
        <v>4508.1000000000004</v>
      </c>
      <c r="H9" s="679"/>
      <c r="I9" s="980"/>
      <c r="J9" s="675">
        <f t="shared" si="0"/>
        <v>23</v>
      </c>
      <c r="K9" s="668"/>
      <c r="L9" s="668"/>
      <c r="M9" s="668"/>
      <c r="N9" s="668"/>
      <c r="O9" s="668"/>
      <c r="P9" s="682"/>
      <c r="Q9" s="682"/>
      <c r="R9" s="668"/>
      <c r="S9" s="669"/>
      <c r="T9" s="669"/>
      <c r="Y9" s="348" t="s">
        <v>315</v>
      </c>
      <c r="Z9" s="687">
        <v>5578.8</v>
      </c>
      <c r="AE9" s="348" t="s">
        <v>315</v>
      </c>
      <c r="AF9" s="687">
        <v>5908.8</v>
      </c>
    </row>
    <row r="10" spans="1:32" ht="14.25" hidden="1" customHeight="1">
      <c r="A10" s="668"/>
      <c r="B10" s="668"/>
      <c r="C10" s="668"/>
      <c r="D10" s="668"/>
      <c r="E10" s="668"/>
      <c r="F10" s="668"/>
      <c r="G10" s="668"/>
      <c r="H10" s="668"/>
      <c r="I10" s="980"/>
      <c r="J10" s="675">
        <f t="shared" si="0"/>
        <v>24</v>
      </c>
      <c r="K10" s="668"/>
      <c r="L10" s="668"/>
      <c r="M10" s="668"/>
      <c r="N10" s="668"/>
      <c r="O10" s="668"/>
      <c r="P10" s="682"/>
      <c r="Q10" s="682"/>
      <c r="R10" s="668"/>
      <c r="S10" s="669"/>
      <c r="T10" s="669"/>
      <c r="Y10" s="348" t="s">
        <v>316</v>
      </c>
      <c r="Z10" s="348" t="s">
        <v>317</v>
      </c>
      <c r="AE10" s="348" t="s">
        <v>316</v>
      </c>
      <c r="AF10" s="348" t="s">
        <v>317</v>
      </c>
    </row>
    <row r="11" spans="1:32" ht="14.25" hidden="1" customHeight="1">
      <c r="A11" s="668"/>
      <c r="B11" s="981" t="s">
        <v>293</v>
      </c>
      <c r="C11" s="670" t="s">
        <v>294</v>
      </c>
      <c r="D11" s="670" t="s">
        <v>355</v>
      </c>
      <c r="E11" s="670" t="s">
        <v>294</v>
      </c>
      <c r="F11" s="670" t="s">
        <v>295</v>
      </c>
      <c r="G11" s="670" t="s">
        <v>295</v>
      </c>
      <c r="H11" s="668"/>
      <c r="I11" s="980"/>
      <c r="J11" s="675">
        <f t="shared" si="0"/>
        <v>25</v>
      </c>
      <c r="K11" s="668"/>
      <c r="L11" s="668"/>
      <c r="M11" s="668"/>
      <c r="N11" s="668"/>
      <c r="O11" s="668"/>
      <c r="P11" s="682"/>
      <c r="Q11" s="682"/>
      <c r="R11" s="668"/>
      <c r="S11" s="669"/>
      <c r="T11" s="669"/>
      <c r="Y11" s="348" t="s">
        <v>318</v>
      </c>
      <c r="Z11" s="348" t="s">
        <v>319</v>
      </c>
      <c r="AE11" s="348" t="s">
        <v>318</v>
      </c>
      <c r="AF11" s="348" t="s">
        <v>319</v>
      </c>
    </row>
    <row r="12" spans="1:32" ht="14.25" hidden="1" customHeight="1">
      <c r="A12" s="668"/>
      <c r="B12" s="982"/>
      <c r="C12" s="673">
        <v>41365</v>
      </c>
      <c r="D12" s="673">
        <v>41000</v>
      </c>
      <c r="E12" s="673">
        <v>40634</v>
      </c>
      <c r="F12" s="673">
        <v>40633</v>
      </c>
      <c r="G12" s="673">
        <v>40237</v>
      </c>
      <c r="H12" s="668"/>
      <c r="I12" s="980"/>
      <c r="J12" s="675">
        <f t="shared" si="0"/>
        <v>26</v>
      </c>
      <c r="K12" s="668"/>
      <c r="L12" s="668"/>
      <c r="M12" s="668"/>
      <c r="N12" s="668"/>
      <c r="O12" s="668"/>
      <c r="P12" s="682"/>
      <c r="Q12" s="682"/>
      <c r="R12" s="668"/>
      <c r="S12" s="669"/>
      <c r="T12" s="669"/>
      <c r="Y12" s="348" t="s">
        <v>310</v>
      </c>
      <c r="Z12" s="348" t="s">
        <v>320</v>
      </c>
      <c r="AE12" s="348" t="s">
        <v>310</v>
      </c>
      <c r="AF12" s="348" t="s">
        <v>320</v>
      </c>
    </row>
    <row r="13" spans="1:32" ht="14.25" hidden="1" customHeight="1">
      <c r="A13" s="668"/>
      <c r="B13" s="680" t="s">
        <v>297</v>
      </c>
      <c r="C13" s="681">
        <f t="shared" ref="C13:C18" si="3">AF4</f>
        <v>557.1</v>
      </c>
      <c r="D13" s="681">
        <f t="shared" ref="D13:D18" si="4">Z4</f>
        <v>525.9</v>
      </c>
      <c r="E13" s="681">
        <v>502.8</v>
      </c>
      <c r="F13" s="678">
        <v>474</v>
      </c>
      <c r="G13" s="678">
        <v>424.8</v>
      </c>
      <c r="H13" s="668"/>
      <c r="I13" s="980"/>
      <c r="J13" s="675">
        <f t="shared" si="0"/>
        <v>27</v>
      </c>
      <c r="K13" s="668"/>
      <c r="L13" s="668"/>
      <c r="M13" s="668"/>
      <c r="N13" s="668"/>
      <c r="O13" s="668"/>
      <c r="P13" s="682"/>
      <c r="Q13" s="682"/>
      <c r="R13" s="668"/>
      <c r="S13" s="669"/>
      <c r="T13" s="669"/>
      <c r="Y13" s="348" t="s">
        <v>321</v>
      </c>
      <c r="Z13" s="348" t="s">
        <v>322</v>
      </c>
      <c r="AE13" s="348" t="s">
        <v>321</v>
      </c>
      <c r="AF13" s="348" t="s">
        <v>322</v>
      </c>
    </row>
    <row r="14" spans="1:32" ht="14.25" hidden="1" customHeight="1">
      <c r="A14" s="668"/>
      <c r="B14" s="680" t="s">
        <v>298</v>
      </c>
      <c r="C14" s="681">
        <f t="shared" si="3"/>
        <v>1636.8</v>
      </c>
      <c r="D14" s="681">
        <f t="shared" si="4"/>
        <v>1545.3</v>
      </c>
      <c r="E14" s="681">
        <v>1477.2</v>
      </c>
      <c r="F14" s="678">
        <v>1392.9</v>
      </c>
      <c r="G14" s="678">
        <v>1248.5999999999999</v>
      </c>
      <c r="H14" s="668"/>
      <c r="I14" s="980"/>
      <c r="J14" s="675">
        <f t="shared" si="0"/>
        <v>28</v>
      </c>
      <c r="K14" s="668"/>
      <c r="L14" s="668"/>
      <c r="M14" s="668"/>
      <c r="N14" s="668"/>
      <c r="O14" s="668"/>
      <c r="P14" s="682"/>
      <c r="Q14" s="682"/>
      <c r="R14" s="668"/>
      <c r="S14" s="669"/>
      <c r="T14" s="669"/>
      <c r="Y14" s="348" t="s">
        <v>323</v>
      </c>
      <c r="Z14" s="348" t="s">
        <v>324</v>
      </c>
      <c r="AE14" s="348" t="s">
        <v>323</v>
      </c>
      <c r="AF14" s="348" t="s">
        <v>324</v>
      </c>
    </row>
    <row r="15" spans="1:32" ht="14.25" hidden="1" customHeight="1">
      <c r="A15" s="668"/>
      <c r="B15" s="680" t="s">
        <v>299</v>
      </c>
      <c r="C15" s="681">
        <f t="shared" si="3"/>
        <v>1737.6</v>
      </c>
      <c r="D15" s="681">
        <f t="shared" si="4"/>
        <v>1640.4</v>
      </c>
      <c r="E15" s="681">
        <v>1568.4</v>
      </c>
      <c r="F15" s="678">
        <v>1478.7</v>
      </c>
      <c r="G15" s="678">
        <v>1325.7</v>
      </c>
      <c r="H15" s="668"/>
      <c r="I15" s="980"/>
      <c r="J15" s="675">
        <f t="shared" si="0"/>
        <v>29</v>
      </c>
      <c r="K15" s="668"/>
      <c r="L15" s="668"/>
      <c r="M15" s="668"/>
      <c r="N15" s="668"/>
      <c r="O15" s="668"/>
      <c r="P15" s="682"/>
      <c r="Q15" s="682"/>
      <c r="R15" s="668"/>
      <c r="S15" s="669"/>
      <c r="T15" s="669"/>
      <c r="Y15" s="348" t="s">
        <v>325</v>
      </c>
      <c r="Z15" s="348" t="s">
        <v>326</v>
      </c>
      <c r="AE15" s="348" t="s">
        <v>325</v>
      </c>
      <c r="AF15" s="348" t="s">
        <v>326</v>
      </c>
    </row>
    <row r="16" spans="1:32" ht="14.25" hidden="1" customHeight="1">
      <c r="A16" s="668"/>
      <c r="B16" s="680" t="s">
        <v>300</v>
      </c>
      <c r="C16" s="681">
        <f t="shared" si="3"/>
        <v>2412.6</v>
      </c>
      <c r="D16" s="681">
        <f t="shared" si="4"/>
        <v>2277.9</v>
      </c>
      <c r="E16" s="681">
        <v>2177.6999999999998</v>
      </c>
      <c r="F16" s="678">
        <v>2053.1999999999998</v>
      </c>
      <c r="G16" s="678">
        <v>1840.5</v>
      </c>
      <c r="H16" s="668"/>
      <c r="I16" s="980"/>
      <c r="J16" s="675">
        <f t="shared" si="0"/>
        <v>30</v>
      </c>
      <c r="K16" s="668"/>
      <c r="L16" s="668"/>
      <c r="M16" s="668"/>
      <c r="N16" s="668"/>
      <c r="O16" s="668"/>
      <c r="P16" s="682"/>
      <c r="Q16" s="682"/>
      <c r="R16" s="668"/>
      <c r="S16" s="669"/>
      <c r="T16" s="669"/>
      <c r="Y16" s="348" t="s">
        <v>327</v>
      </c>
      <c r="AE16" s="348" t="s">
        <v>327</v>
      </c>
    </row>
    <row r="17" spans="1:32" ht="14.25" hidden="1" customHeight="1">
      <c r="A17" s="668"/>
      <c r="B17" s="680" t="s">
        <v>302</v>
      </c>
      <c r="C17" s="681">
        <f t="shared" si="3"/>
        <v>2985.9</v>
      </c>
      <c r="D17" s="681">
        <f t="shared" si="4"/>
        <v>2819.1</v>
      </c>
      <c r="E17" s="681">
        <v>2695.2</v>
      </c>
      <c r="F17" s="678">
        <v>2541.3000000000002</v>
      </c>
      <c r="G17" s="678">
        <v>2278.1999999999998</v>
      </c>
      <c r="H17" s="668"/>
      <c r="I17" s="980"/>
      <c r="J17" s="675">
        <f t="shared" si="0"/>
        <v>31</v>
      </c>
      <c r="K17" s="668"/>
      <c r="L17" s="668"/>
      <c r="M17" s="668"/>
      <c r="N17" s="668"/>
      <c r="O17" s="668"/>
      <c r="P17" s="682"/>
      <c r="Q17" s="682"/>
      <c r="R17" s="668"/>
      <c r="S17" s="669"/>
      <c r="T17" s="669"/>
      <c r="Y17" s="348" t="s">
        <v>328</v>
      </c>
      <c r="Z17" s="687">
        <v>332.1</v>
      </c>
      <c r="AE17" s="348" t="s">
        <v>328</v>
      </c>
      <c r="AF17" s="687">
        <v>351.9</v>
      </c>
    </row>
    <row r="18" spans="1:32" ht="14.25" hidden="1" customHeight="1">
      <c r="A18" s="668"/>
      <c r="B18" s="680" t="s">
        <v>303</v>
      </c>
      <c r="C18" s="681">
        <f t="shared" si="3"/>
        <v>5908.8</v>
      </c>
      <c r="D18" s="681">
        <f t="shared" si="4"/>
        <v>5578.8</v>
      </c>
      <c r="E18" s="681">
        <v>5333.4</v>
      </c>
      <c r="F18" s="678">
        <v>5028.8999999999996</v>
      </c>
      <c r="G18" s="678">
        <v>4508.1000000000004</v>
      </c>
      <c r="H18" s="668"/>
      <c r="I18" s="980"/>
      <c r="J18" s="675">
        <f t="shared" si="0"/>
        <v>32</v>
      </c>
      <c r="K18" s="668"/>
      <c r="L18" s="668"/>
      <c r="M18" s="668"/>
      <c r="N18" s="668"/>
      <c r="O18" s="668"/>
      <c r="P18" s="682"/>
      <c r="Q18" s="682"/>
      <c r="R18" s="668"/>
      <c r="S18" s="669"/>
      <c r="T18" s="669"/>
      <c r="Y18" s="348" t="s">
        <v>329</v>
      </c>
      <c r="Z18" s="687">
        <v>663.9</v>
      </c>
      <c r="AE18" s="348" t="s">
        <v>329</v>
      </c>
      <c r="AF18" s="687">
        <v>703.2</v>
      </c>
    </row>
    <row r="19" spans="1:32" ht="14.25" hidden="1" customHeight="1">
      <c r="A19" s="668"/>
      <c r="B19" s="668"/>
      <c r="C19" s="668"/>
      <c r="D19" s="668"/>
      <c r="E19" s="668"/>
      <c r="F19" s="668"/>
      <c r="G19" s="668"/>
      <c r="H19" s="668"/>
      <c r="I19" s="980"/>
      <c r="J19" s="675">
        <f t="shared" si="0"/>
        <v>33</v>
      </c>
      <c r="K19" s="668"/>
      <c r="L19" s="668"/>
      <c r="M19" s="668"/>
      <c r="N19" s="668"/>
      <c r="O19" s="668"/>
      <c r="P19" s="668"/>
      <c r="Q19" s="668"/>
      <c r="R19" s="668"/>
      <c r="S19" s="669"/>
      <c r="T19" s="669"/>
      <c r="Y19" s="348" t="s">
        <v>330</v>
      </c>
      <c r="Z19" s="687">
        <v>929.1</v>
      </c>
      <c r="AE19" s="348" t="s">
        <v>330</v>
      </c>
      <c r="AF19" s="687">
        <v>984.3</v>
      </c>
    </row>
    <row r="20" spans="1:32" ht="14.25" hidden="1" customHeight="1">
      <c r="A20" s="668"/>
      <c r="B20" s="668"/>
      <c r="C20" s="668"/>
      <c r="D20" s="668"/>
      <c r="E20" s="668"/>
      <c r="F20" s="668"/>
      <c r="G20" s="668"/>
      <c r="H20" s="668"/>
      <c r="I20" s="980"/>
      <c r="J20" s="675">
        <f t="shared" si="0"/>
        <v>34</v>
      </c>
      <c r="K20" s="668"/>
      <c r="L20" s="668"/>
      <c r="M20" s="668"/>
      <c r="N20" s="668"/>
      <c r="O20" s="668"/>
      <c r="P20" s="682"/>
      <c r="Q20" s="682"/>
      <c r="R20" s="668"/>
      <c r="S20" s="669"/>
      <c r="T20" s="669"/>
      <c r="Y20" s="348" t="s">
        <v>331</v>
      </c>
      <c r="Z20" s="687">
        <v>2349.3000000000002</v>
      </c>
      <c r="AE20" s="348" t="s">
        <v>331</v>
      </c>
      <c r="AF20" s="687">
        <v>2488.1999999999998</v>
      </c>
    </row>
    <row r="21" spans="1:32" ht="14.25" hidden="1" customHeight="1">
      <c r="A21" s="668"/>
      <c r="B21" s="983" t="s">
        <v>357</v>
      </c>
      <c r="C21" s="983"/>
      <c r="D21" s="983"/>
      <c r="E21" s="691">
        <v>8000</v>
      </c>
      <c r="F21" s="668"/>
      <c r="G21" s="668"/>
      <c r="H21" s="668"/>
      <c r="I21" s="980"/>
      <c r="J21" s="675">
        <f t="shared" si="0"/>
        <v>35</v>
      </c>
      <c r="K21" s="668"/>
      <c r="L21" s="668"/>
      <c r="M21" s="668"/>
      <c r="N21" s="668"/>
      <c r="O21" s="668"/>
      <c r="P21" s="682"/>
      <c r="Q21" s="682"/>
      <c r="R21" s="668"/>
      <c r="S21" s="669"/>
      <c r="T21" s="669"/>
      <c r="Y21" s="348" t="s">
        <v>332</v>
      </c>
      <c r="Z21" s="687">
        <v>3849</v>
      </c>
      <c r="AE21" s="348" t="s">
        <v>332</v>
      </c>
      <c r="AF21" s="687">
        <v>4076.7</v>
      </c>
    </row>
    <row r="22" spans="1:32" ht="14.25" hidden="1" customHeight="1">
      <c r="A22" s="668"/>
      <c r="B22" s="668"/>
      <c r="C22" s="668"/>
      <c r="D22" s="668"/>
      <c r="E22" s="668"/>
      <c r="F22" s="668"/>
      <c r="G22" s="668"/>
      <c r="H22" s="668"/>
      <c r="I22" s="980"/>
      <c r="J22" s="675">
        <f t="shared" si="0"/>
        <v>36</v>
      </c>
      <c r="K22" s="668"/>
      <c r="L22" s="668"/>
      <c r="M22" s="668"/>
      <c r="N22" s="668"/>
      <c r="O22" s="668"/>
      <c r="P22" s="682"/>
      <c r="Q22" s="682" t="s">
        <v>24</v>
      </c>
      <c r="R22" s="668"/>
      <c r="S22" s="669"/>
      <c r="T22" s="669"/>
      <c r="Y22" s="348" t="s">
        <v>333</v>
      </c>
      <c r="Z22" s="687">
        <v>5578.8</v>
      </c>
      <c r="AE22" s="348" t="s">
        <v>333</v>
      </c>
      <c r="AF22" s="687">
        <v>5908.8</v>
      </c>
    </row>
    <row r="23" spans="1:32" ht="14.25" hidden="1" customHeight="1">
      <c r="A23" s="668"/>
      <c r="B23" s="668"/>
      <c r="C23" s="668"/>
      <c r="D23" s="668"/>
      <c r="E23" s="668"/>
      <c r="F23" s="668"/>
      <c r="G23" s="668"/>
      <c r="H23" s="668"/>
      <c r="I23" s="980"/>
      <c r="J23" s="675">
        <f t="shared" si="0"/>
        <v>37</v>
      </c>
      <c r="K23" s="668"/>
      <c r="L23" s="668"/>
      <c r="M23" s="668"/>
      <c r="N23" s="668"/>
      <c r="O23" s="668"/>
      <c r="P23" s="682"/>
      <c r="Q23" s="682"/>
      <c r="R23" s="668"/>
      <c r="S23" s="669"/>
      <c r="T23" s="669"/>
      <c r="Y23" s="348" t="s">
        <v>334</v>
      </c>
      <c r="Z23" s="687">
        <v>531</v>
      </c>
      <c r="AE23" s="348" t="s">
        <v>334</v>
      </c>
      <c r="AF23" s="687">
        <v>562.5</v>
      </c>
    </row>
    <row r="24" spans="1:32" ht="14.25" hidden="1" customHeight="1">
      <c r="A24" s="668"/>
      <c r="B24" s="668"/>
      <c r="C24" s="668"/>
      <c r="D24" s="668"/>
      <c r="E24" s="668"/>
      <c r="F24" s="668"/>
      <c r="G24" s="668"/>
      <c r="H24" s="668"/>
      <c r="I24" s="980"/>
      <c r="J24" s="675">
        <f t="shared" si="0"/>
        <v>38</v>
      </c>
      <c r="K24" s="668"/>
      <c r="L24" s="668"/>
      <c r="M24" s="668"/>
      <c r="N24" s="668"/>
      <c r="O24" s="668"/>
      <c r="P24" s="682"/>
      <c r="Q24" s="682"/>
      <c r="R24" s="668"/>
      <c r="S24" s="669"/>
      <c r="T24" s="669"/>
      <c r="Y24" s="348" t="s">
        <v>335</v>
      </c>
      <c r="Z24" s="687">
        <v>796.5</v>
      </c>
      <c r="AE24" s="348" t="s">
        <v>335</v>
      </c>
      <c r="AF24" s="687">
        <v>843.6</v>
      </c>
    </row>
    <row r="25" spans="1:32" ht="14.25" hidden="1" customHeight="1">
      <c r="A25" s="668"/>
      <c r="B25" s="668"/>
      <c r="C25" s="668"/>
      <c r="D25" s="668"/>
      <c r="E25" s="668"/>
      <c r="F25" s="668"/>
      <c r="G25" s="668"/>
      <c r="H25" s="668"/>
      <c r="I25" s="980"/>
      <c r="J25" s="675">
        <f t="shared" si="0"/>
        <v>39</v>
      </c>
      <c r="K25" s="668"/>
      <c r="L25" s="668"/>
      <c r="M25" s="668"/>
      <c r="N25" s="668"/>
      <c r="O25" s="668"/>
      <c r="P25" s="682"/>
      <c r="Q25" s="682"/>
      <c r="R25" s="668"/>
      <c r="S25" s="669"/>
      <c r="T25" s="669"/>
      <c r="Y25" s="348" t="s">
        <v>336</v>
      </c>
      <c r="Z25" s="348" t="s">
        <v>278</v>
      </c>
      <c r="AE25" s="348" t="s">
        <v>336</v>
      </c>
      <c r="AF25" s="348" t="s">
        <v>278</v>
      </c>
    </row>
    <row r="26" spans="1:32" ht="14.25" hidden="1" customHeight="1">
      <c r="A26" s="668"/>
      <c r="B26" s="668"/>
      <c r="C26" s="668"/>
      <c r="D26" s="668"/>
      <c r="E26" s="668"/>
      <c r="F26" s="668"/>
      <c r="G26" s="668"/>
      <c r="H26" s="668"/>
      <c r="I26" s="980"/>
      <c r="J26" s="683">
        <f t="shared" si="0"/>
        <v>40</v>
      </c>
      <c r="K26" s="668"/>
      <c r="L26" s="668"/>
      <c r="M26" s="668"/>
      <c r="N26" s="668"/>
      <c r="O26" s="668"/>
      <c r="P26" s="682"/>
      <c r="Q26" s="682"/>
      <c r="R26" s="668"/>
      <c r="S26" s="669"/>
      <c r="T26" s="669"/>
      <c r="Y26" s="348" t="s">
        <v>337</v>
      </c>
      <c r="AE26" s="348" t="s">
        <v>337</v>
      </c>
    </row>
    <row r="27" spans="1:32" ht="14.25" hidden="1" customHeight="1">
      <c r="A27" s="669"/>
      <c r="B27" s="669"/>
      <c r="C27" s="669"/>
      <c r="D27" s="669"/>
      <c r="E27" s="669"/>
      <c r="F27" s="669"/>
      <c r="G27" s="669"/>
      <c r="H27" s="669"/>
      <c r="I27" s="669"/>
      <c r="J27" s="669"/>
      <c r="K27" s="669"/>
      <c r="L27" s="669"/>
      <c r="M27" s="669"/>
      <c r="N27" s="669"/>
      <c r="O27" s="669"/>
      <c r="P27" s="684"/>
      <c r="Q27" s="684"/>
      <c r="R27" s="669"/>
      <c r="S27" s="669"/>
      <c r="T27" s="669"/>
      <c r="Y27" s="348" t="s">
        <v>338</v>
      </c>
      <c r="Z27" s="687">
        <v>6339</v>
      </c>
      <c r="AE27" s="348" t="s">
        <v>338</v>
      </c>
      <c r="AF27" s="687">
        <v>6713.7</v>
      </c>
    </row>
    <row r="28" spans="1:32" hidden="1">
      <c r="A28" s="669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84"/>
      <c r="Q28" s="684"/>
      <c r="R28" s="669"/>
      <c r="S28" s="669"/>
      <c r="T28" s="669"/>
      <c r="Y28" s="348" t="s">
        <v>339</v>
      </c>
      <c r="AE28" s="348" t="s">
        <v>339</v>
      </c>
    </row>
    <row r="29" spans="1:32" hidden="1">
      <c r="A29" s="669"/>
      <c r="B29" s="669"/>
      <c r="C29" s="669"/>
      <c r="D29" s="669"/>
      <c r="E29" s="669"/>
      <c r="F29" s="669"/>
      <c r="G29" s="669"/>
      <c r="H29" s="669"/>
      <c r="I29" s="669"/>
      <c r="J29" s="669"/>
      <c r="K29" s="669"/>
      <c r="L29" s="669"/>
      <c r="M29" s="669"/>
      <c r="N29" s="669"/>
      <c r="O29" s="669"/>
      <c r="P29" s="684"/>
      <c r="Q29" s="684"/>
      <c r="R29" s="669"/>
      <c r="S29" s="669"/>
      <c r="T29" s="669"/>
      <c r="Y29" s="348" t="s">
        <v>340</v>
      </c>
      <c r="Z29" s="687">
        <v>239.1</v>
      </c>
      <c r="AE29" s="348" t="s">
        <v>340</v>
      </c>
      <c r="AF29" s="687">
        <v>253.5</v>
      </c>
    </row>
    <row r="30" spans="1:32" hidden="1">
      <c r="A30" s="669"/>
      <c r="B30" s="669"/>
      <c r="C30" s="669"/>
      <c r="D30" s="669"/>
      <c r="E30" s="669"/>
      <c r="F30" s="669"/>
      <c r="G30" s="669"/>
      <c r="H30" s="669"/>
      <c r="I30" s="669"/>
      <c r="J30" s="669"/>
      <c r="K30" s="669"/>
      <c r="L30" s="669"/>
      <c r="M30" s="669"/>
      <c r="N30" s="669"/>
      <c r="O30" s="669"/>
      <c r="P30" s="669"/>
      <c r="Q30" s="669"/>
      <c r="R30" s="669"/>
      <c r="S30" s="669"/>
      <c r="T30" s="669"/>
      <c r="Y30" s="348" t="s">
        <v>341</v>
      </c>
      <c r="Z30" s="687">
        <v>477.9</v>
      </c>
      <c r="AE30" s="348" t="s">
        <v>341</v>
      </c>
      <c r="AF30" s="687">
        <v>506.4</v>
      </c>
    </row>
    <row r="31" spans="1:32" hidden="1">
      <c r="Y31" s="348" t="s">
        <v>342</v>
      </c>
      <c r="Z31" s="687">
        <v>717</v>
      </c>
      <c r="AE31" s="348" t="s">
        <v>342</v>
      </c>
      <c r="AF31" s="687">
        <v>759.6</v>
      </c>
    </row>
    <row r="32" spans="1:32" hidden="1">
      <c r="Y32" s="348" t="s">
        <v>343</v>
      </c>
      <c r="Z32" s="687">
        <v>955.5</v>
      </c>
      <c r="AE32" s="348" t="s">
        <v>343</v>
      </c>
      <c r="AF32" s="687">
        <v>1012.2</v>
      </c>
    </row>
    <row r="33" spans="25:32" hidden="1">
      <c r="Y33" s="348" t="s">
        <v>344</v>
      </c>
      <c r="Z33" s="687">
        <v>1194.9000000000001</v>
      </c>
      <c r="AE33" s="348" t="s">
        <v>344</v>
      </c>
      <c r="AF33" s="687">
        <v>1265.7</v>
      </c>
    </row>
    <row r="34" spans="25:32" hidden="1">
      <c r="Y34" s="348" t="s">
        <v>345</v>
      </c>
      <c r="Z34" s="687">
        <v>1911.3</v>
      </c>
      <c r="AE34" s="348" t="s">
        <v>345</v>
      </c>
      <c r="AF34" s="687">
        <v>2024.4</v>
      </c>
    </row>
    <row r="35" spans="25:32" hidden="1">
      <c r="Y35" s="348" t="s">
        <v>346</v>
      </c>
      <c r="AE35" s="348" t="s">
        <v>346</v>
      </c>
    </row>
    <row r="36" spans="25:32" hidden="1">
      <c r="Y36" s="348" t="s">
        <v>347</v>
      </c>
      <c r="Z36" s="687">
        <v>3062.7</v>
      </c>
      <c r="AE36" s="348" t="s">
        <v>347</v>
      </c>
      <c r="AF36" s="687">
        <v>3243.9</v>
      </c>
    </row>
    <row r="37" spans="25:32" hidden="1">
      <c r="Y37" s="348" t="s">
        <v>348</v>
      </c>
      <c r="Z37" s="687">
        <v>4532.1000000000004</v>
      </c>
      <c r="AE37" s="348" t="s">
        <v>348</v>
      </c>
      <c r="AF37" s="687">
        <v>4800</v>
      </c>
    </row>
    <row r="38" spans="25:32" hidden="1">
      <c r="Y38" s="348" t="s">
        <v>349</v>
      </c>
      <c r="Z38" s="687">
        <v>6339</v>
      </c>
      <c r="AE38" s="348" t="s">
        <v>349</v>
      </c>
      <c r="AF38" s="687">
        <v>6713.7</v>
      </c>
    </row>
    <row r="39" spans="25:32" hidden="1">
      <c r="Y39" s="348" t="s">
        <v>350</v>
      </c>
      <c r="AE39" s="348" t="s">
        <v>350</v>
      </c>
    </row>
    <row r="40" spans="25:32" hidden="1">
      <c r="Y40" s="348" t="s">
        <v>351</v>
      </c>
      <c r="Z40" s="687">
        <v>525.9</v>
      </c>
      <c r="AE40" s="348" t="s">
        <v>351</v>
      </c>
      <c r="AF40" s="687">
        <v>557.1</v>
      </c>
    </row>
    <row r="41" spans="25:32" hidden="1">
      <c r="Y41" s="348" t="s">
        <v>352</v>
      </c>
      <c r="Z41" s="687">
        <v>1545.3</v>
      </c>
      <c r="AE41" s="348" t="s">
        <v>352</v>
      </c>
      <c r="AF41" s="687">
        <v>1636.8</v>
      </c>
    </row>
    <row r="42" spans="25:32" hidden="1">
      <c r="Y42" s="348" t="s">
        <v>353</v>
      </c>
      <c r="Z42" s="687">
        <v>2277.9</v>
      </c>
      <c r="AE42" s="348" t="s">
        <v>353</v>
      </c>
      <c r="AF42" s="687">
        <v>2412.6</v>
      </c>
    </row>
    <row r="43" spans="25:32" hidden="1">
      <c r="Y43" s="348" t="s">
        <v>354</v>
      </c>
      <c r="Z43" s="687">
        <v>5578.8</v>
      </c>
      <c r="AE43" s="348" t="s">
        <v>354</v>
      </c>
      <c r="AF43" s="687">
        <v>5908.8</v>
      </c>
    </row>
    <row r="44" spans="25:32" hidden="1">
      <c r="Y44" s="348" t="s">
        <v>306</v>
      </c>
    </row>
    <row r="45" spans="25:32" hidden="1">
      <c r="Y45" s="348" t="s">
        <v>307</v>
      </c>
    </row>
    <row r="46" spans="25:32" hidden="1">
      <c r="Z46" s="348" t="s">
        <v>308</v>
      </c>
    </row>
    <row r="47" spans="25:32" hidden="1"/>
    <row r="48" spans="25:3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sheetProtection password="CFE7" sheet="1" objects="1" scenarios="1"/>
  <mergeCells count="4">
    <mergeCell ref="B2:B3"/>
    <mergeCell ref="I2:I26"/>
    <mergeCell ref="B11:B12"/>
    <mergeCell ref="B21:D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DADOS!_3162_1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  <vt:lpstr>TABA</vt:lpstr>
      <vt:lpstr>TABB</vt:lpstr>
      <vt:lpstr>TABC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2012-04-17T12:20:37Z</cp:lastPrinted>
  <dcterms:created xsi:type="dcterms:W3CDTF">2004-06-09T18:15:42Z</dcterms:created>
  <dcterms:modified xsi:type="dcterms:W3CDTF">2013-05-08T17:49:13Z</dcterms:modified>
  <cp:category>Planilha do Microsoft Excel</cp:category>
</cp:coreProperties>
</file>